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2285" windowHeight="7440" tabRatio="668" activeTab="0"/>
  </bookViews>
  <sheets>
    <sheet name="СВОД" sheetId="1" r:id="rId1"/>
    <sheet name="Уренгой" sheetId="2" r:id="rId2"/>
  </sheets>
  <definedNames>
    <definedName name="_xlnm.Print_Area" localSheetId="0">'СВОД'!$A$1:$AF$124</definedName>
    <definedName name="_xlnm.Print_Area" localSheetId="1">'Уренгой'!$A$1:$AF$17</definedName>
  </definedNames>
  <calcPr fullCalcOnLoad="1" fullPrecision="0"/>
</workbook>
</file>

<file path=xl/sharedStrings.xml><?xml version="1.0" encoding="utf-8"?>
<sst xmlns="http://schemas.openxmlformats.org/spreadsheetml/2006/main" count="383" uniqueCount="109">
  <si>
    <t xml:space="preserve">Группа потребителей и наименование организации </t>
  </si>
  <si>
    <t>Wсут</t>
  </si>
  <si>
    <t>Ксут</t>
  </si>
  <si>
    <t>Кутро</t>
  </si>
  <si>
    <t>Квечер</t>
  </si>
  <si>
    <t>1.</t>
  </si>
  <si>
    <t>2.</t>
  </si>
  <si>
    <t>3.</t>
  </si>
  <si>
    <t>4.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</si>
  <si>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</si>
  <si>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</si>
  <si>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</si>
  <si>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</si>
  <si>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</si>
  <si>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</si>
  <si>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</si>
  <si>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</si>
  <si>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</si>
  <si>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</si>
  <si>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</si>
  <si>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</si>
  <si>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</si>
  <si>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</si>
  <si>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</si>
  <si>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</si>
  <si>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</si>
  <si>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</si>
  <si>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</si>
  <si>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</si>
  <si>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21-22</t>
  </si>
  <si>
    <t>20-21</t>
  </si>
  <si>
    <t>22-23</t>
  </si>
  <si>
    <t>23-24</t>
  </si>
  <si>
    <t>Pmax
утро</t>
  </si>
  <si>
    <t>Pmax
вечер</t>
  </si>
  <si>
    <t>Приложение 1</t>
  </si>
  <si>
    <t>п/ст "Геолог"</t>
  </si>
  <si>
    <t>Т-1</t>
  </si>
  <si>
    <t>Т-2</t>
  </si>
  <si>
    <t>п/ст "Майская"</t>
  </si>
  <si>
    <t xml:space="preserve">п/ст "Пурпе" </t>
  </si>
  <si>
    <t>Ф-13</t>
  </si>
  <si>
    <t>Ф-16</t>
  </si>
  <si>
    <t>Ф-17</t>
  </si>
  <si>
    <t>Ф-18</t>
  </si>
  <si>
    <t>Ф-4</t>
  </si>
  <si>
    <t>Ф-8</t>
  </si>
  <si>
    <t>Ф-3</t>
  </si>
  <si>
    <t>Ф-11</t>
  </si>
  <si>
    <t>"Пурпейская ЛПУ МГиК"</t>
  </si>
  <si>
    <t>ТП-1,2 Ф-12</t>
  </si>
  <si>
    <t>ТП-1,2 Ф-15</t>
  </si>
  <si>
    <t>ТП-3 Ф-4</t>
  </si>
  <si>
    <t>ТП-3 Ф-19</t>
  </si>
  <si>
    <t xml:space="preserve">ТП-4 </t>
  </si>
  <si>
    <t xml:space="preserve">п/ст "Кедр" </t>
  </si>
  <si>
    <t>Ввод-6 кВ     № 1А</t>
  </si>
  <si>
    <t>Ввод-6 кВ     № 2А</t>
  </si>
  <si>
    <t>п. Славный</t>
  </si>
  <si>
    <t>п/ст "Ханымей"</t>
  </si>
  <si>
    <t>п/ст "Пур"</t>
  </si>
  <si>
    <t>п/ст "Айваседопур"</t>
  </si>
  <si>
    <t>п/ст "Кирпичная"                                     ЗРУ 10 кВ К-115</t>
  </si>
  <si>
    <t>Гараж ПОМ</t>
  </si>
  <si>
    <t>Тарко-Сале</t>
  </si>
  <si>
    <t>Электростанция №1</t>
  </si>
  <si>
    <t>Электростанция №2</t>
  </si>
  <si>
    <t>Уренгой</t>
  </si>
  <si>
    <t>Электроцех</t>
  </si>
  <si>
    <t>Ханымей</t>
  </si>
  <si>
    <t>Административное здание</t>
  </si>
  <si>
    <t>Пуровск</t>
  </si>
  <si>
    <t>Пурпе</t>
  </si>
  <si>
    <t>Харампур</t>
  </si>
  <si>
    <t>Балок</t>
  </si>
  <si>
    <t>п/ст "Юность"</t>
  </si>
  <si>
    <t>5.</t>
  </si>
  <si>
    <t>6.</t>
  </si>
  <si>
    <t>ВСЕГО</t>
  </si>
  <si>
    <t>Участок КС-02</t>
  </si>
  <si>
    <t>ЗРУ 6 Кв яч.20</t>
  </si>
  <si>
    <t xml:space="preserve">п/ст "Еты-Пур" </t>
  </si>
  <si>
    <t>в том числе яч.К-16</t>
  </si>
  <si>
    <t>Ф-19</t>
  </si>
  <si>
    <t>Ф-2</t>
  </si>
  <si>
    <t>Ф-10</t>
  </si>
  <si>
    <t>Ф-12</t>
  </si>
  <si>
    <t>Г-13</t>
  </si>
  <si>
    <t>Г-14</t>
  </si>
  <si>
    <t>Г-15</t>
  </si>
  <si>
    <t>Г-23</t>
  </si>
  <si>
    <t>Г-24</t>
  </si>
  <si>
    <t>Г-25</t>
  </si>
  <si>
    <t>Г-28</t>
  </si>
  <si>
    <t>КТПН-1</t>
  </si>
  <si>
    <t>КТПН-2</t>
  </si>
  <si>
    <t>Акционерное общество "Распределительная сетевая компания Ямала"</t>
  </si>
  <si>
    <t>ЗРУ 6 кВ, яч.17</t>
  </si>
  <si>
    <t>ЗРУ 6 кВ, яч.2</t>
  </si>
  <si>
    <t xml:space="preserve"> КТПН -6 (КОС)</t>
  </si>
  <si>
    <t>Ведомость результатов замеров активной мощности по п/ст "Пур", п/ст "Айваседопур",   п/ст "Кирпичная" п. Пуровск с 00 до  24  часов  21 декабря 2016 года года (время московское), тыс.кВт</t>
  </si>
  <si>
    <t>Ведомость результатов замеров активной мощности по п/ст "Юность" п.г.т. Уренгой с 00 до  24  часов  21 декабря 2016 года года (время московское), тыс.кВт</t>
  </si>
  <si>
    <t>Ведомость результатов замеров активной мощности по п/ст "Ханымей",  п/ст "Кедр"  п. Ханымей с 00 до  24  часов  21 декабря 2016 года года (время московское), тыс.кВт</t>
  </si>
  <si>
    <t>Ведомость результатов замеров активной мощности по ПС "Еты-Пур"  с. Халясавей с 00 до  24  часов  21 декабря 2016 года года (время московское), тыс.кВт</t>
  </si>
  <si>
    <t>Ведомость результатов замеров активной мощности по ПС -110/35/6 кВ "Майская" К-29-1 ПС 35/6 "Промысловая" д. Харампур с 00 до  24  часов  21 декабря 2016 года года (время московское), тыс.кВт</t>
  </si>
  <si>
    <t>Ведомость результатов замеров активной мощности по ПС "Геолог" г. Тарко-Сале с 00 до  24  часов  21 декабря 2016 года (время московское), тыс.кВт</t>
  </si>
  <si>
    <t>Ведомость результатов замеров активной мощности по ПС "Пурпе", "Пурпейской ЛПУ МГиК" п. Пурпе с 00 до  24  часов  21 декабря 2016 года (время московское), тыс.кВт</t>
  </si>
  <si>
    <t>Главный инженер филиала АО "РСК Ямала"  в Пуровском райне                                                              А.В. Майоров</t>
  </si>
  <si>
    <t>Ведомость результатов замеров активной мощности на объектах филиала АО  "РСК Ямала" в Пуровском районе (хозяйственные нужды) с 00 до  24  часов  21 декабря 2016 года года (время московское), тыс.кВт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</si>
</sst>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.0000_р_._-;\-* #,##0.0000_р_._-;_-* &quot;-&quot;??_р_._-;_-@_-"/>
    <numFmt numFmtId="175" formatCode="_-* #,##0.0000_р_._-;\-* #,##0.0000_р_._-;_-* &quot;-&quot;??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.000_ ;\-#,##0.000\ "/>
    <numFmt numFmtId="180" formatCode="#,##0.000"/>
    <numFmt numFmtId="181" formatCode="#,##0.0000"/>
    <numFmt numFmtId="182" formatCode="#,##0.00000"/>
    <numFmt numFmtId="183" formatCode="_(* #,##0.00_);_(* \(#,##0.00\);_(* &quot;-&quot;??_);_(@_)"/>
    <numFmt numFmtId="184" formatCode="#,##0.0000_ ;\-#,##0.0000\ "/>
    <numFmt numFmtId="185" formatCode="#,##0.0_ ;\-#,##0.0\ "/>
    <numFmt numFmtId="186" formatCode="#,##0.00000_ ;\-#,##0.00000\ "/>
    <numFmt numFmtId="187" formatCode="#,##0_ ;\-#,##0\ "/>
    <numFmt numFmtId="188" formatCode="[$-FC19]d\ mmmm\ yyyy\ &quot;г.&quot;"/>
    <numFmt numFmtId="189" formatCode="0.0"/>
    <numFmt numFmtId="190" formatCode="0.000"/>
    <numFmt numFmtId="191" formatCode="0.0000"/>
    <numFmt numFmtId="192" formatCode="000000"/>
    <numFmt numFmtId="193" formatCode="0.00000"/>
    <numFmt numFmtId="194" formatCode="#,##0.0"/>
  </numFmts>
  <fonts count="6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sz val="18"/>
      <name val="Times New Roman"/>
      <family val="1"/>
    </font>
    <font>
      <b/>
      <sz val="16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sz val="18"/>
      <name val="Arial Cyr"/>
      <family val="0"/>
    </font>
    <font>
      <sz val="11"/>
      <name val="Arial Cyr"/>
      <family val="0"/>
    </font>
    <font>
      <sz val="15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9" fillId="33" borderId="17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79" fontId="8" fillId="0" borderId="0" xfId="60" applyNumberFormat="1" applyFont="1" applyFill="1" applyBorder="1" applyAlignment="1">
      <alignment horizontal="center"/>
    </xf>
    <xf numFmtId="180" fontId="8" fillId="0" borderId="0" xfId="6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wrapText="1"/>
    </xf>
    <xf numFmtId="180" fontId="13" fillId="0" borderId="16" xfId="0" applyNumberFormat="1" applyFont="1" applyBorder="1" applyAlignment="1">
      <alignment horizontal="center"/>
    </xf>
    <xf numFmtId="180" fontId="13" fillId="0" borderId="16" xfId="0" applyNumberFormat="1" applyFont="1" applyFill="1" applyBorder="1" applyAlignment="1">
      <alignment horizontal="center"/>
    </xf>
    <xf numFmtId="180" fontId="13" fillId="0" borderId="16" xfId="57" applyNumberFormat="1" applyFont="1" applyBorder="1" applyAlignment="1">
      <alignment horizontal="center"/>
    </xf>
    <xf numFmtId="180" fontId="13" fillId="0" borderId="16" xfId="0" applyNumberFormat="1" applyFont="1" applyBorder="1" applyAlignment="1">
      <alignment/>
    </xf>
    <xf numFmtId="180" fontId="13" fillId="0" borderId="18" xfId="0" applyNumberFormat="1" applyFont="1" applyFill="1" applyBorder="1" applyAlignment="1">
      <alignment horizontal="center"/>
    </xf>
    <xf numFmtId="179" fontId="14" fillId="33" borderId="16" xfId="60" applyNumberFormat="1" applyFont="1" applyFill="1" applyBorder="1" applyAlignment="1">
      <alignment horizontal="center" vertical="center"/>
    </xf>
    <xf numFmtId="180" fontId="14" fillId="33" borderId="16" xfId="0" applyNumberFormat="1" applyFont="1" applyFill="1" applyBorder="1" applyAlignment="1">
      <alignment horizontal="center" vertical="center"/>
    </xf>
    <xf numFmtId="180" fontId="14" fillId="33" borderId="18" xfId="0" applyNumberFormat="1" applyFont="1" applyFill="1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/>
    </xf>
    <xf numFmtId="180" fontId="14" fillId="0" borderId="18" xfId="0" applyNumberFormat="1" applyFont="1" applyFill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/>
    </xf>
    <xf numFmtId="179" fontId="14" fillId="33" borderId="16" xfId="60" applyNumberFormat="1" applyFont="1" applyFill="1" applyBorder="1" applyAlignment="1">
      <alignment horizontal="center"/>
    </xf>
    <xf numFmtId="180" fontId="14" fillId="33" borderId="16" xfId="0" applyNumberFormat="1" applyFont="1" applyFill="1" applyBorder="1" applyAlignment="1">
      <alignment horizontal="center"/>
    </xf>
    <xf numFmtId="180" fontId="14" fillId="33" borderId="18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180" fontId="13" fillId="0" borderId="19" xfId="0" applyNumberFormat="1" applyFont="1" applyBorder="1" applyAlignment="1">
      <alignment horizontal="center"/>
    </xf>
    <xf numFmtId="180" fontId="13" fillId="0" borderId="20" xfId="57" applyNumberFormat="1" applyFont="1" applyBorder="1" applyAlignment="1">
      <alignment horizontal="center"/>
    </xf>
    <xf numFmtId="180" fontId="13" fillId="0" borderId="19" xfId="57" applyNumberFormat="1" applyFont="1" applyBorder="1" applyAlignment="1">
      <alignment horizontal="center"/>
    </xf>
    <xf numFmtId="180" fontId="13" fillId="0" borderId="20" xfId="0" applyNumberFormat="1" applyFont="1" applyBorder="1" applyAlignment="1">
      <alignment/>
    </xf>
    <xf numFmtId="180" fontId="13" fillId="0" borderId="19" xfId="0" applyNumberFormat="1" applyFont="1" applyBorder="1" applyAlignment="1">
      <alignment/>
    </xf>
    <xf numFmtId="180" fontId="14" fillId="0" borderId="21" xfId="0" applyNumberFormat="1" applyFont="1" applyBorder="1" applyAlignment="1">
      <alignment/>
    </xf>
    <xf numFmtId="180" fontId="14" fillId="0" borderId="20" xfId="57" applyNumberFormat="1" applyFont="1" applyBorder="1" applyAlignment="1">
      <alignment horizontal="center"/>
    </xf>
    <xf numFmtId="180" fontId="14" fillId="0" borderId="20" xfId="0" applyNumberFormat="1" applyFont="1" applyBorder="1" applyAlignment="1">
      <alignment/>
    </xf>
    <xf numFmtId="180" fontId="14" fillId="0" borderId="19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180" fontId="12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 horizontal="center"/>
    </xf>
    <xf numFmtId="180" fontId="16" fillId="0" borderId="0" xfId="60" applyNumberFormat="1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180" fontId="12" fillId="0" borderId="0" xfId="57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/>
    </xf>
    <xf numFmtId="180" fontId="13" fillId="0" borderId="16" xfId="0" applyNumberFormat="1" applyFont="1" applyFill="1" applyBorder="1" applyAlignment="1">
      <alignment horizontal="center" vertical="center"/>
    </xf>
    <xf numFmtId="180" fontId="13" fillId="0" borderId="18" xfId="0" applyNumberFormat="1" applyFont="1" applyFill="1" applyBorder="1" applyAlignment="1">
      <alignment horizontal="center" vertical="center"/>
    </xf>
    <xf numFmtId="179" fontId="14" fillId="33" borderId="19" xfId="60" applyNumberFormat="1" applyFont="1" applyFill="1" applyBorder="1" applyAlignment="1">
      <alignment horizontal="center" vertical="center"/>
    </xf>
    <xf numFmtId="179" fontId="14" fillId="33" borderId="20" xfId="60" applyNumberFormat="1" applyFont="1" applyFill="1" applyBorder="1" applyAlignment="1">
      <alignment horizontal="center" vertical="center"/>
    </xf>
    <xf numFmtId="179" fontId="14" fillId="33" borderId="20" xfId="60" applyNumberFormat="1" applyFont="1" applyFill="1" applyBorder="1" applyAlignment="1">
      <alignment horizontal="center"/>
    </xf>
    <xf numFmtId="180" fontId="13" fillId="0" borderId="20" xfId="0" applyNumberFormat="1" applyFont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79" fontId="14" fillId="33" borderId="19" xfId="60" applyNumberFormat="1" applyFont="1" applyFill="1" applyBorder="1" applyAlignment="1">
      <alignment horizontal="center"/>
    </xf>
    <xf numFmtId="180" fontId="14" fillId="33" borderId="20" xfId="60" applyNumberFormat="1" applyFont="1" applyFill="1" applyBorder="1" applyAlignment="1">
      <alignment horizontal="center" vertical="center"/>
    </xf>
    <xf numFmtId="180" fontId="13" fillId="0" borderId="20" xfId="60" applyNumberFormat="1" applyFont="1" applyFill="1" applyBorder="1" applyAlignment="1">
      <alignment horizontal="center"/>
    </xf>
    <xf numFmtId="180" fontId="14" fillId="0" borderId="20" xfId="60" applyNumberFormat="1" applyFont="1" applyFill="1" applyBorder="1" applyAlignment="1">
      <alignment horizontal="center"/>
    </xf>
    <xf numFmtId="180" fontId="14" fillId="33" borderId="20" xfId="60" applyNumberFormat="1" applyFont="1" applyFill="1" applyBorder="1" applyAlignment="1">
      <alignment horizontal="center"/>
    </xf>
    <xf numFmtId="179" fontId="14" fillId="33" borderId="21" xfId="60" applyNumberFormat="1" applyFont="1" applyFill="1" applyBorder="1" applyAlignment="1">
      <alignment horizontal="center"/>
    </xf>
    <xf numFmtId="179" fontId="13" fillId="0" borderId="21" xfId="60" applyNumberFormat="1" applyFont="1" applyFill="1" applyBorder="1" applyAlignment="1">
      <alignment horizontal="center"/>
    </xf>
    <xf numFmtId="179" fontId="13" fillId="0" borderId="24" xfId="60" applyNumberFormat="1" applyFont="1" applyFill="1" applyBorder="1" applyAlignment="1">
      <alignment horizontal="center"/>
    </xf>
    <xf numFmtId="180" fontId="13" fillId="0" borderId="20" xfId="60" applyNumberFormat="1" applyFont="1" applyFill="1" applyBorder="1" applyAlignment="1">
      <alignment horizontal="center" vertical="center"/>
    </xf>
    <xf numFmtId="179" fontId="14" fillId="33" borderId="21" xfId="60" applyNumberFormat="1" applyFont="1" applyFill="1" applyBorder="1" applyAlignment="1">
      <alignment horizontal="center" vertical="center"/>
    </xf>
    <xf numFmtId="179" fontId="14" fillId="0" borderId="21" xfId="60" applyNumberFormat="1" applyFont="1" applyFill="1" applyBorder="1" applyAlignment="1">
      <alignment horizontal="center"/>
    </xf>
    <xf numFmtId="179" fontId="18" fillId="0" borderId="0" xfId="0" applyNumberFormat="1" applyFont="1" applyBorder="1" applyAlignment="1">
      <alignment/>
    </xf>
    <xf numFmtId="179" fontId="19" fillId="0" borderId="0" xfId="0" applyNumberFormat="1" applyFont="1" applyBorder="1" applyAlignment="1">
      <alignment/>
    </xf>
    <xf numFmtId="180" fontId="12" fillId="0" borderId="0" xfId="57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80" fontId="13" fillId="0" borderId="0" xfId="0" applyNumberFormat="1" applyFont="1" applyBorder="1" applyAlignment="1">
      <alignment horizontal="center"/>
    </xf>
    <xf numFmtId="180" fontId="13" fillId="0" borderId="0" xfId="0" applyNumberFormat="1" applyFont="1" applyFill="1" applyBorder="1" applyAlignment="1">
      <alignment horizontal="center"/>
    </xf>
    <xf numFmtId="179" fontId="13" fillId="0" borderId="0" xfId="60" applyNumberFormat="1" applyFont="1" applyFill="1" applyBorder="1" applyAlignment="1">
      <alignment horizontal="center"/>
    </xf>
    <xf numFmtId="180" fontId="13" fillId="0" borderId="0" xfId="6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180" fontId="8" fillId="0" borderId="0" xfId="0" applyNumberFormat="1" applyFont="1" applyAlignment="1">
      <alignment/>
    </xf>
    <xf numFmtId="180" fontId="13" fillId="0" borderId="17" xfId="6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79" fontId="13" fillId="0" borderId="25" xfId="60" applyNumberFormat="1" applyFont="1" applyFill="1" applyBorder="1" applyAlignment="1">
      <alignment horizontal="center"/>
    </xf>
    <xf numFmtId="172" fontId="13" fillId="0" borderId="21" xfId="60" applyNumberFormat="1" applyFont="1" applyBorder="1" applyAlignment="1">
      <alignment horizontal="center"/>
    </xf>
    <xf numFmtId="179" fontId="13" fillId="0" borderId="26" xfId="60" applyNumberFormat="1" applyFont="1" applyFill="1" applyBorder="1" applyAlignment="1">
      <alignment horizontal="center"/>
    </xf>
    <xf numFmtId="179" fontId="13" fillId="0" borderId="27" xfId="0" applyNumberFormat="1" applyFont="1" applyFill="1" applyBorder="1" applyAlignment="1">
      <alignment horizontal="center"/>
    </xf>
    <xf numFmtId="179" fontId="13" fillId="0" borderId="28" xfId="0" applyNumberFormat="1" applyFont="1" applyFill="1" applyBorder="1" applyAlignment="1">
      <alignment horizontal="center"/>
    </xf>
    <xf numFmtId="172" fontId="13" fillId="0" borderId="24" xfId="60" applyNumberFormat="1" applyFont="1" applyBorder="1" applyAlignment="1">
      <alignment horizontal="center"/>
    </xf>
    <xf numFmtId="179" fontId="13" fillId="0" borderId="29" xfId="60" applyNumberFormat="1" applyFont="1" applyFill="1" applyBorder="1" applyAlignment="1">
      <alignment horizontal="center"/>
    </xf>
    <xf numFmtId="179" fontId="13" fillId="0" borderId="30" xfId="0" applyNumberFormat="1" applyFont="1" applyFill="1" applyBorder="1" applyAlignment="1">
      <alignment horizontal="center"/>
    </xf>
    <xf numFmtId="179" fontId="13" fillId="0" borderId="31" xfId="0" applyNumberFormat="1" applyFont="1" applyFill="1" applyBorder="1" applyAlignment="1">
      <alignment horizontal="center"/>
    </xf>
    <xf numFmtId="190" fontId="14" fillId="33" borderId="16" xfId="60" applyNumberFormat="1" applyFont="1" applyFill="1" applyBorder="1" applyAlignment="1">
      <alignment horizontal="center" vertical="center"/>
    </xf>
    <xf numFmtId="190" fontId="14" fillId="33" borderId="19" xfId="60" applyNumberFormat="1" applyFont="1" applyFill="1" applyBorder="1" applyAlignment="1">
      <alignment horizontal="center" vertical="center"/>
    </xf>
    <xf numFmtId="190" fontId="14" fillId="33" borderId="20" xfId="60" applyNumberFormat="1" applyFont="1" applyFill="1" applyBorder="1" applyAlignment="1">
      <alignment horizontal="center" vertical="center"/>
    </xf>
    <xf numFmtId="0" fontId="14" fillId="33" borderId="21" xfId="60" applyNumberFormat="1" applyFont="1" applyFill="1" applyBorder="1" applyAlignment="1">
      <alignment horizontal="center" vertical="center"/>
    </xf>
    <xf numFmtId="190" fontId="14" fillId="33" borderId="21" xfId="6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horizontal="center" vertical="center"/>
    </xf>
    <xf numFmtId="179" fontId="13" fillId="0" borderId="0" xfId="60" applyNumberFormat="1" applyFont="1" applyFill="1" applyBorder="1" applyAlignment="1">
      <alignment horizontal="center" vertical="center"/>
    </xf>
    <xf numFmtId="180" fontId="13" fillId="0" borderId="0" xfId="60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179" fontId="14" fillId="33" borderId="22" xfId="60" applyNumberFormat="1" applyFont="1" applyFill="1" applyBorder="1" applyAlignment="1">
      <alignment horizontal="center" vertical="center"/>
    </xf>
    <xf numFmtId="180" fontId="14" fillId="33" borderId="17" xfId="60" applyNumberFormat="1" applyFont="1" applyFill="1" applyBorder="1" applyAlignment="1">
      <alignment horizontal="center" vertical="center"/>
    </xf>
    <xf numFmtId="180" fontId="13" fillId="0" borderId="17" xfId="60" applyNumberFormat="1" applyFont="1" applyFill="1" applyBorder="1" applyAlignment="1">
      <alignment horizontal="center" vertical="center"/>
    </xf>
    <xf numFmtId="179" fontId="14" fillId="33" borderId="32" xfId="60" applyNumberFormat="1" applyFont="1" applyFill="1" applyBorder="1" applyAlignment="1">
      <alignment horizontal="center" vertical="center"/>
    </xf>
    <xf numFmtId="179" fontId="14" fillId="33" borderId="33" xfId="60" applyNumberFormat="1" applyFont="1" applyFill="1" applyBorder="1" applyAlignment="1">
      <alignment horizontal="center" vertical="center"/>
    </xf>
    <xf numFmtId="180" fontId="17" fillId="0" borderId="0" xfId="0" applyNumberFormat="1" applyFont="1" applyAlignment="1">
      <alignment/>
    </xf>
    <xf numFmtId="180" fontId="14" fillId="33" borderId="34" xfId="60" applyNumberFormat="1" applyFont="1" applyFill="1" applyBorder="1" applyAlignment="1">
      <alignment horizontal="center" vertical="center"/>
    </xf>
    <xf numFmtId="180" fontId="14" fillId="33" borderId="35" xfId="0" applyNumberFormat="1" applyFont="1" applyFill="1" applyBorder="1" applyAlignment="1">
      <alignment horizontal="center" vertical="center"/>
    </xf>
    <xf numFmtId="180" fontId="14" fillId="33" borderId="36" xfId="0" applyNumberFormat="1" applyFont="1" applyFill="1" applyBorder="1" applyAlignment="1">
      <alignment horizontal="center" vertical="center"/>
    </xf>
    <xf numFmtId="180" fontId="13" fillId="0" borderId="37" xfId="6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14" fontId="8" fillId="0" borderId="38" xfId="0" applyNumberFormat="1" applyFont="1" applyFill="1" applyBorder="1" applyAlignment="1">
      <alignment horizontal="center"/>
    </xf>
    <xf numFmtId="171" fontId="10" fillId="0" borderId="17" xfId="0" applyNumberFormat="1" applyFont="1" applyFill="1" applyBorder="1" applyAlignment="1">
      <alignment horizontal="center"/>
    </xf>
    <xf numFmtId="171" fontId="10" fillId="0" borderId="38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14" fontId="13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14" fontId="8" fillId="33" borderId="17" xfId="0" applyNumberFormat="1" applyFont="1" applyFill="1" applyBorder="1" applyAlignment="1">
      <alignment horizontal="center"/>
    </xf>
    <xf numFmtId="180" fontId="14" fillId="33" borderId="19" xfId="0" applyNumberFormat="1" applyFont="1" applyFill="1" applyBorder="1" applyAlignment="1">
      <alignment horizontal="center"/>
    </xf>
    <xf numFmtId="180" fontId="14" fillId="33" borderId="2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90" fontId="12" fillId="0" borderId="0" xfId="57" applyNumberFormat="1" applyFont="1" applyBorder="1" applyAlignment="1">
      <alignment horizontal="center"/>
    </xf>
    <xf numFmtId="190" fontId="12" fillId="0" borderId="0" xfId="0" applyNumberFormat="1" applyFont="1" applyBorder="1" applyAlignment="1">
      <alignment horizontal="center"/>
    </xf>
    <xf numFmtId="172" fontId="13" fillId="0" borderId="0" xfId="60" applyNumberFormat="1" applyFont="1" applyBorder="1" applyAlignment="1">
      <alignment horizontal="center"/>
    </xf>
    <xf numFmtId="179" fontId="13" fillId="0" borderId="0" xfId="0" applyNumberFormat="1" applyFont="1" applyFill="1" applyBorder="1" applyAlignment="1">
      <alignment horizontal="center"/>
    </xf>
    <xf numFmtId="14" fontId="12" fillId="0" borderId="39" xfId="0" applyNumberFormat="1" applyFont="1" applyFill="1" applyBorder="1" applyAlignment="1">
      <alignment horizontal="center"/>
    </xf>
    <xf numFmtId="14" fontId="12" fillId="0" borderId="40" xfId="0" applyNumberFormat="1" applyFont="1" applyFill="1" applyBorder="1" applyAlignment="1">
      <alignment horizontal="center"/>
    </xf>
    <xf numFmtId="179" fontId="14" fillId="33" borderId="27" xfId="60" applyNumberFormat="1" applyFont="1" applyFill="1" applyBorder="1" applyAlignment="1">
      <alignment horizontal="center"/>
    </xf>
    <xf numFmtId="179" fontId="14" fillId="33" borderId="41" xfId="60" applyNumberFormat="1" applyFont="1" applyFill="1" applyBorder="1" applyAlignment="1">
      <alignment horizontal="center"/>
    </xf>
    <xf numFmtId="179" fontId="14" fillId="33" borderId="26" xfId="6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 vertical="center"/>
    </xf>
    <xf numFmtId="180" fontId="14" fillId="33" borderId="33" xfId="60" applyNumberFormat="1" applyFont="1" applyFill="1" applyBorder="1" applyAlignment="1">
      <alignment horizontal="center" vertical="center"/>
    </xf>
    <xf numFmtId="180" fontId="14" fillId="33" borderId="22" xfId="0" applyNumberFormat="1" applyFont="1" applyFill="1" applyBorder="1" applyAlignment="1">
      <alignment horizontal="center" vertical="center"/>
    </xf>
    <xf numFmtId="180" fontId="14" fillId="33" borderId="23" xfId="0" applyNumberFormat="1" applyFont="1" applyFill="1" applyBorder="1" applyAlignment="1">
      <alignment horizontal="center" vertical="center"/>
    </xf>
    <xf numFmtId="14" fontId="13" fillId="0" borderId="4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0" fontId="13" fillId="0" borderId="21" xfId="60" applyNumberFormat="1" applyFont="1" applyFill="1" applyBorder="1" applyAlignment="1">
      <alignment horizontal="center" vertical="center"/>
    </xf>
    <xf numFmtId="0" fontId="13" fillId="0" borderId="21" xfId="60" applyNumberFormat="1" applyFont="1" applyFill="1" applyBorder="1" applyAlignment="1">
      <alignment horizontal="center" vertical="center"/>
    </xf>
    <xf numFmtId="2" fontId="14" fillId="33" borderId="17" xfId="60" applyNumberFormat="1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8" xfId="0" applyNumberFormat="1" applyFont="1" applyFill="1" applyBorder="1" applyAlignment="1">
      <alignment horizontal="center" vertical="center"/>
    </xf>
    <xf numFmtId="180" fontId="14" fillId="33" borderId="37" xfId="60" applyNumberFormat="1" applyFont="1" applyFill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180" fontId="13" fillId="0" borderId="19" xfId="0" applyNumberFormat="1" applyFont="1" applyBorder="1" applyAlignment="1">
      <alignment horizontal="center" vertical="center"/>
    </xf>
    <xf numFmtId="180" fontId="13" fillId="0" borderId="2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12" fillId="0" borderId="37" xfId="0" applyNumberFormat="1" applyFont="1" applyFill="1" applyBorder="1" applyAlignment="1">
      <alignment horizontal="center"/>
    </xf>
    <xf numFmtId="184" fontId="30" fillId="32" borderId="16" xfId="0" applyNumberFormat="1" applyFont="1" applyFill="1" applyBorder="1" applyAlignment="1">
      <alignment horizontal="center" vertical="center"/>
    </xf>
    <xf numFmtId="190" fontId="8" fillId="0" borderId="16" xfId="0" applyNumberFormat="1" applyFont="1" applyFill="1" applyBorder="1" applyAlignment="1">
      <alignment horizontal="center"/>
    </xf>
    <xf numFmtId="190" fontId="8" fillId="0" borderId="19" xfId="0" applyNumberFormat="1" applyFont="1" applyFill="1" applyBorder="1" applyAlignment="1">
      <alignment horizontal="center"/>
    </xf>
    <xf numFmtId="190" fontId="8" fillId="0" borderId="20" xfId="0" applyNumberFormat="1" applyFont="1" applyFill="1" applyBorder="1" applyAlignment="1">
      <alignment horizontal="center"/>
    </xf>
    <xf numFmtId="184" fontId="30" fillId="32" borderId="19" xfId="0" applyNumberFormat="1" applyFont="1" applyFill="1" applyBorder="1" applyAlignment="1">
      <alignment horizontal="center" vertical="center"/>
    </xf>
    <xf numFmtId="184" fontId="30" fillId="32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2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13" fillId="0" borderId="43" xfId="0" applyNumberFormat="1" applyFont="1" applyBorder="1" applyAlignment="1">
      <alignment horizontal="center"/>
    </xf>
    <xf numFmtId="180" fontId="13" fillId="0" borderId="26" xfId="6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 horizontal="center"/>
    </xf>
    <xf numFmtId="180" fontId="13" fillId="0" borderId="28" xfId="0" applyNumberFormat="1" applyFont="1" applyFill="1" applyBorder="1" applyAlignment="1">
      <alignment horizontal="center"/>
    </xf>
    <xf numFmtId="180" fontId="13" fillId="0" borderId="44" xfId="0" applyNumberFormat="1" applyFont="1" applyBorder="1" applyAlignment="1">
      <alignment horizontal="center"/>
    </xf>
    <xf numFmtId="180" fontId="13" fillId="0" borderId="29" xfId="60" applyNumberFormat="1" applyFont="1" applyFill="1" applyBorder="1" applyAlignment="1">
      <alignment horizontal="center"/>
    </xf>
    <xf numFmtId="180" fontId="13" fillId="0" borderId="30" xfId="0" applyNumberFormat="1" applyFont="1" applyFill="1" applyBorder="1" applyAlignment="1">
      <alignment horizontal="center"/>
    </xf>
    <xf numFmtId="180" fontId="13" fillId="0" borderId="31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84" fontId="13" fillId="0" borderId="16" xfId="60" applyNumberFormat="1" applyFont="1" applyFill="1" applyBorder="1" applyAlignment="1">
      <alignment horizontal="center" vertical="center"/>
    </xf>
    <xf numFmtId="184" fontId="13" fillId="0" borderId="19" xfId="60" applyNumberFormat="1" applyFont="1" applyFill="1" applyBorder="1" applyAlignment="1">
      <alignment horizontal="center" vertical="center"/>
    </xf>
    <xf numFmtId="184" fontId="13" fillId="0" borderId="20" xfId="60" applyNumberFormat="1" applyFont="1" applyFill="1" applyBorder="1" applyAlignment="1">
      <alignment horizontal="center" vertical="center"/>
    </xf>
    <xf numFmtId="172" fontId="12" fillId="0" borderId="24" xfId="60" applyNumberFormat="1" applyFont="1" applyBorder="1" applyAlignment="1">
      <alignment horizontal="center"/>
    </xf>
    <xf numFmtId="179" fontId="12" fillId="0" borderId="29" xfId="60" applyNumberFormat="1" applyFont="1" applyFill="1" applyBorder="1" applyAlignment="1">
      <alignment horizontal="center"/>
    </xf>
    <xf numFmtId="179" fontId="12" fillId="0" borderId="30" xfId="0" applyNumberFormat="1" applyFont="1" applyFill="1" applyBorder="1" applyAlignment="1">
      <alignment horizontal="center"/>
    </xf>
    <xf numFmtId="179" fontId="12" fillId="0" borderId="31" xfId="0" applyNumberFormat="1" applyFont="1" applyFill="1" applyBorder="1" applyAlignment="1">
      <alignment horizontal="center"/>
    </xf>
    <xf numFmtId="180" fontId="13" fillId="0" borderId="45" xfId="0" applyNumberFormat="1" applyFont="1" applyBorder="1" applyAlignment="1">
      <alignment horizontal="center" vertical="center"/>
    </xf>
    <xf numFmtId="4" fontId="13" fillId="0" borderId="17" xfId="6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190" fontId="14" fillId="33" borderId="22" xfId="60" applyNumberFormat="1" applyFont="1" applyFill="1" applyBorder="1" applyAlignment="1">
      <alignment horizontal="center" vertical="center"/>
    </xf>
    <xf numFmtId="190" fontId="14" fillId="33" borderId="32" xfId="60" applyNumberFormat="1" applyFont="1" applyFill="1" applyBorder="1" applyAlignment="1">
      <alignment horizontal="center" vertical="center"/>
    </xf>
    <xf numFmtId="190" fontId="14" fillId="33" borderId="33" xfId="60" applyNumberFormat="1" applyFont="1" applyFill="1" applyBorder="1" applyAlignment="1">
      <alignment horizontal="center" vertical="center"/>
    </xf>
    <xf numFmtId="190" fontId="8" fillId="0" borderId="16" xfId="0" applyNumberFormat="1" applyFont="1" applyBorder="1" applyAlignment="1">
      <alignment horizontal="center"/>
    </xf>
    <xf numFmtId="190" fontId="8" fillId="0" borderId="19" xfId="0" applyNumberFormat="1" applyFont="1" applyBorder="1" applyAlignment="1">
      <alignment horizontal="center"/>
    </xf>
    <xf numFmtId="190" fontId="8" fillId="0" borderId="17" xfId="57" applyNumberFormat="1" applyFont="1" applyBorder="1" applyAlignment="1">
      <alignment horizontal="center"/>
    </xf>
    <xf numFmtId="190" fontId="8" fillId="0" borderId="16" xfId="57" applyNumberFormat="1" applyFont="1" applyBorder="1" applyAlignment="1">
      <alignment horizontal="center"/>
    </xf>
    <xf numFmtId="190" fontId="8" fillId="0" borderId="18" xfId="0" applyNumberFormat="1" applyFont="1" applyBorder="1" applyAlignment="1">
      <alignment horizontal="center"/>
    </xf>
    <xf numFmtId="190" fontId="8" fillId="0" borderId="20" xfId="0" applyNumberFormat="1" applyFont="1" applyBorder="1" applyAlignment="1">
      <alignment horizontal="center"/>
    </xf>
    <xf numFmtId="190" fontId="8" fillId="32" borderId="16" xfId="0" applyNumberFormat="1" applyFont="1" applyFill="1" applyBorder="1" applyAlignment="1">
      <alignment horizontal="center"/>
    </xf>
    <xf numFmtId="190" fontId="8" fillId="0" borderId="22" xfId="57" applyNumberFormat="1" applyFont="1" applyBorder="1" applyAlignment="1">
      <alignment horizontal="center"/>
    </xf>
    <xf numFmtId="190" fontId="8" fillId="0" borderId="37" xfId="0" applyNumberFormat="1" applyFont="1" applyBorder="1" applyAlignment="1">
      <alignment horizontal="center"/>
    </xf>
    <xf numFmtId="190" fontId="8" fillId="0" borderId="32" xfId="0" applyNumberFormat="1" applyFont="1" applyBorder="1" applyAlignment="1">
      <alignment horizontal="center"/>
    </xf>
    <xf numFmtId="190" fontId="8" fillId="0" borderId="23" xfId="57" applyNumberFormat="1" applyFont="1" applyBorder="1" applyAlignment="1">
      <alignment horizontal="center"/>
    </xf>
    <xf numFmtId="190" fontId="8" fillId="0" borderId="33" xfId="0" applyNumberFormat="1" applyFont="1" applyBorder="1" applyAlignment="1">
      <alignment horizontal="center"/>
    </xf>
    <xf numFmtId="190" fontId="8" fillId="0" borderId="22" xfId="0" applyNumberFormat="1" applyFont="1" applyBorder="1" applyAlignment="1">
      <alignment horizontal="center"/>
    </xf>
    <xf numFmtId="190" fontId="8" fillId="0" borderId="20" xfId="57" applyNumberFormat="1" applyFont="1" applyBorder="1" applyAlignment="1">
      <alignment horizontal="center"/>
    </xf>
    <xf numFmtId="190" fontId="8" fillId="0" borderId="19" xfId="57" applyNumberFormat="1" applyFont="1" applyBorder="1" applyAlignment="1">
      <alignment horizontal="center"/>
    </xf>
    <xf numFmtId="190" fontId="8" fillId="0" borderId="18" xfId="0" applyNumberFormat="1" applyFont="1" applyFill="1" applyBorder="1" applyAlignment="1">
      <alignment horizontal="center"/>
    </xf>
    <xf numFmtId="190" fontId="8" fillId="0" borderId="30" xfId="0" applyNumberFormat="1" applyFont="1" applyBorder="1" applyAlignment="1">
      <alignment horizontal="center"/>
    </xf>
    <xf numFmtId="190" fontId="8" fillId="0" borderId="30" xfId="0" applyNumberFormat="1" applyFont="1" applyFill="1" applyBorder="1" applyAlignment="1">
      <alignment horizontal="center"/>
    </xf>
    <xf numFmtId="190" fontId="8" fillId="0" borderId="46" xfId="0" applyNumberFormat="1" applyFont="1" applyFill="1" applyBorder="1" applyAlignment="1">
      <alignment horizontal="center"/>
    </xf>
    <xf numFmtId="190" fontId="8" fillId="0" borderId="29" xfId="0" applyNumberFormat="1" applyFont="1" applyFill="1" applyBorder="1" applyAlignment="1">
      <alignment horizontal="center"/>
    </xf>
    <xf numFmtId="190" fontId="8" fillId="0" borderId="31" xfId="0" applyNumberFormat="1" applyFont="1" applyFill="1" applyBorder="1" applyAlignment="1">
      <alignment horizontal="center"/>
    </xf>
    <xf numFmtId="190" fontId="30" fillId="0" borderId="16" xfId="0" applyNumberFormat="1" applyFont="1" applyFill="1" applyBorder="1" applyAlignment="1">
      <alignment horizontal="center"/>
    </xf>
    <xf numFmtId="190" fontId="30" fillId="0" borderId="16" xfId="0" applyNumberFormat="1" applyFont="1" applyFill="1" applyBorder="1" applyAlignment="1" applyProtection="1">
      <alignment horizontal="center"/>
      <protection/>
    </xf>
    <xf numFmtId="190" fontId="30" fillId="0" borderId="16" xfId="0" applyNumberFormat="1" applyFont="1" applyFill="1" applyBorder="1" applyAlignment="1" applyProtection="1">
      <alignment horizontal="center"/>
      <protection locked="0"/>
    </xf>
    <xf numFmtId="190" fontId="30" fillId="0" borderId="19" xfId="0" applyNumberFormat="1" applyFont="1" applyFill="1" applyBorder="1" applyAlignment="1" applyProtection="1">
      <alignment horizontal="center"/>
      <protection locked="0"/>
    </xf>
    <xf numFmtId="190" fontId="30" fillId="0" borderId="20" xfId="0" applyNumberFormat="1" applyFont="1" applyFill="1" applyBorder="1" applyAlignment="1" applyProtection="1">
      <alignment horizontal="center"/>
      <protection locked="0"/>
    </xf>
    <xf numFmtId="190" fontId="30" fillId="0" borderId="19" xfId="0" applyNumberFormat="1" applyFont="1" applyFill="1" applyBorder="1" applyAlignment="1">
      <alignment horizontal="center"/>
    </xf>
    <xf numFmtId="190" fontId="30" fillId="0" borderId="20" xfId="0" applyNumberFormat="1" applyFont="1" applyFill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180" fontId="8" fillId="0" borderId="20" xfId="57" applyNumberFormat="1" applyFont="1" applyBorder="1" applyAlignment="1">
      <alignment horizontal="center"/>
    </xf>
    <xf numFmtId="180" fontId="8" fillId="0" borderId="16" xfId="57" applyNumberFormat="1" applyFont="1" applyBorder="1" applyAlignment="1">
      <alignment horizontal="center"/>
    </xf>
    <xf numFmtId="180" fontId="8" fillId="0" borderId="19" xfId="57" applyNumberFormat="1" applyFont="1" applyBorder="1" applyAlignment="1">
      <alignment horizontal="center"/>
    </xf>
    <xf numFmtId="180" fontId="8" fillId="32" borderId="45" xfId="0" applyNumberFormat="1" applyFont="1" applyFill="1" applyBorder="1" applyAlignment="1">
      <alignment horizontal="center"/>
    </xf>
    <xf numFmtId="180" fontId="8" fillId="0" borderId="19" xfId="0" applyNumberFormat="1" applyFont="1" applyFill="1" applyBorder="1" applyAlignment="1">
      <alignment horizontal="center"/>
    </xf>
    <xf numFmtId="180" fontId="8" fillId="0" borderId="20" xfId="0" applyNumberFormat="1" applyFont="1" applyFill="1" applyBorder="1" applyAlignment="1">
      <alignment horizontal="center"/>
    </xf>
    <xf numFmtId="180" fontId="8" fillId="0" borderId="16" xfId="0" applyNumberFormat="1" applyFont="1" applyFill="1" applyBorder="1" applyAlignment="1">
      <alignment horizontal="center"/>
    </xf>
    <xf numFmtId="180" fontId="8" fillId="0" borderId="47" xfId="0" applyNumberFormat="1" applyFont="1" applyBorder="1" applyAlignment="1">
      <alignment horizontal="center"/>
    </xf>
    <xf numFmtId="180" fontId="8" fillId="0" borderId="48" xfId="0" applyNumberFormat="1" applyFont="1" applyFill="1" applyBorder="1" applyAlignment="1">
      <alignment horizontal="center"/>
    </xf>
    <xf numFmtId="180" fontId="8" fillId="0" borderId="49" xfId="0" applyNumberFormat="1" applyFont="1" applyFill="1" applyBorder="1" applyAlignment="1">
      <alignment horizontal="center"/>
    </xf>
    <xf numFmtId="180" fontId="8" fillId="0" borderId="47" xfId="0" applyNumberFormat="1" applyFont="1" applyFill="1" applyBorder="1" applyAlignment="1">
      <alignment horizontal="center"/>
    </xf>
    <xf numFmtId="180" fontId="8" fillId="0" borderId="22" xfId="0" applyNumberFormat="1" applyFont="1" applyBorder="1" applyAlignment="1">
      <alignment horizontal="center"/>
    </xf>
    <xf numFmtId="180" fontId="8" fillId="0" borderId="32" xfId="0" applyNumberFormat="1" applyFont="1" applyFill="1" applyBorder="1" applyAlignment="1">
      <alignment horizontal="center"/>
    </xf>
    <xf numFmtId="180" fontId="8" fillId="0" borderId="33" xfId="0" applyNumberFormat="1" applyFont="1" applyFill="1" applyBorder="1" applyAlignment="1">
      <alignment horizontal="center"/>
    </xf>
    <xf numFmtId="180" fontId="8" fillId="0" borderId="22" xfId="0" applyNumberFormat="1" applyFont="1" applyFill="1" applyBorder="1" applyAlignment="1">
      <alignment horizontal="center"/>
    </xf>
    <xf numFmtId="180" fontId="8" fillId="32" borderId="27" xfId="0" applyNumberFormat="1" applyFont="1" applyFill="1" applyBorder="1" applyAlignment="1">
      <alignment horizontal="center"/>
    </xf>
    <xf numFmtId="180" fontId="8" fillId="32" borderId="26" xfId="57" applyNumberFormat="1" applyFont="1" applyFill="1" applyBorder="1" applyAlignment="1">
      <alignment horizontal="center"/>
    </xf>
    <xf numFmtId="180" fontId="8" fillId="32" borderId="26" xfId="0" applyNumberFormat="1" applyFont="1" applyFill="1" applyBorder="1" applyAlignment="1">
      <alignment horizontal="center"/>
    </xf>
    <xf numFmtId="180" fontId="8" fillId="0" borderId="32" xfId="0" applyNumberFormat="1" applyFont="1" applyBorder="1" applyAlignment="1">
      <alignment horizontal="center"/>
    </xf>
    <xf numFmtId="180" fontId="8" fillId="0" borderId="50" xfId="0" applyNumberFormat="1" applyFont="1" applyFill="1" applyBorder="1" applyAlignment="1">
      <alignment horizontal="center"/>
    </xf>
    <xf numFmtId="179" fontId="14" fillId="33" borderId="47" xfId="60" applyNumberFormat="1" applyFont="1" applyFill="1" applyBorder="1" applyAlignment="1">
      <alignment horizontal="center" vertical="center"/>
    </xf>
    <xf numFmtId="179" fontId="14" fillId="33" borderId="48" xfId="60" applyNumberFormat="1" applyFont="1" applyFill="1" applyBorder="1" applyAlignment="1">
      <alignment horizontal="center" vertical="center"/>
    </xf>
    <xf numFmtId="179" fontId="14" fillId="33" borderId="49" xfId="60" applyNumberFormat="1" applyFont="1" applyFill="1" applyBorder="1" applyAlignment="1">
      <alignment horizontal="center" vertical="center"/>
    </xf>
    <xf numFmtId="179" fontId="14" fillId="33" borderId="27" xfId="60" applyNumberFormat="1" applyFont="1" applyFill="1" applyBorder="1" applyAlignment="1">
      <alignment horizontal="center" vertical="center"/>
    </xf>
    <xf numFmtId="179" fontId="14" fillId="33" borderId="41" xfId="60" applyNumberFormat="1" applyFont="1" applyFill="1" applyBorder="1" applyAlignment="1">
      <alignment horizontal="center" vertical="center"/>
    </xf>
    <xf numFmtId="179" fontId="14" fillId="33" borderId="26" xfId="60" applyNumberFormat="1" applyFont="1" applyFill="1" applyBorder="1" applyAlignment="1">
      <alignment horizontal="center" vertical="center"/>
    </xf>
    <xf numFmtId="179" fontId="14" fillId="13" borderId="17" xfId="60" applyNumberFormat="1" applyFont="1" applyFill="1" applyBorder="1" applyAlignment="1">
      <alignment horizontal="center"/>
    </xf>
    <xf numFmtId="179" fontId="14" fillId="13" borderId="16" xfId="60" applyNumberFormat="1" applyFont="1" applyFill="1" applyBorder="1" applyAlignment="1">
      <alignment horizontal="center"/>
    </xf>
    <xf numFmtId="179" fontId="14" fillId="13" borderId="18" xfId="60" applyNumberFormat="1" applyFont="1" applyFill="1" applyBorder="1" applyAlignment="1">
      <alignment horizontal="center"/>
    </xf>
    <xf numFmtId="180" fontId="13" fillId="13" borderId="17" xfId="0" applyNumberFormat="1" applyFont="1" applyFill="1" applyBorder="1" applyAlignment="1">
      <alignment horizontal="center"/>
    </xf>
    <xf numFmtId="180" fontId="13" fillId="13" borderId="16" xfId="0" applyNumberFormat="1" applyFont="1" applyFill="1" applyBorder="1" applyAlignment="1">
      <alignment horizontal="center"/>
    </xf>
    <xf numFmtId="180" fontId="13" fillId="13" borderId="18" xfId="0" applyNumberFormat="1" applyFont="1" applyFill="1" applyBorder="1" applyAlignment="1">
      <alignment horizontal="center"/>
    </xf>
    <xf numFmtId="180" fontId="13" fillId="13" borderId="17" xfId="0" applyNumberFormat="1" applyFont="1" applyFill="1" applyBorder="1" applyAlignment="1">
      <alignment horizontal="center" vertical="center"/>
    </xf>
    <xf numFmtId="180" fontId="13" fillId="13" borderId="16" xfId="0" applyNumberFormat="1" applyFont="1" applyFill="1" applyBorder="1" applyAlignment="1">
      <alignment horizontal="center" vertical="center"/>
    </xf>
    <xf numFmtId="180" fontId="13" fillId="13" borderId="18" xfId="0" applyNumberFormat="1" applyFont="1" applyFill="1" applyBorder="1" applyAlignment="1">
      <alignment horizontal="center" vertical="center"/>
    </xf>
    <xf numFmtId="190" fontId="14" fillId="13" borderId="17" xfId="60" applyNumberFormat="1" applyFont="1" applyFill="1" applyBorder="1" applyAlignment="1">
      <alignment horizontal="center" vertical="center"/>
    </xf>
    <xf numFmtId="190" fontId="14" fillId="13" borderId="16" xfId="60" applyNumberFormat="1" applyFont="1" applyFill="1" applyBorder="1" applyAlignment="1">
      <alignment horizontal="center" vertical="center"/>
    </xf>
    <xf numFmtId="190" fontId="14" fillId="13" borderId="18" xfId="60" applyNumberFormat="1" applyFont="1" applyFill="1" applyBorder="1" applyAlignment="1">
      <alignment horizontal="center" vertical="center"/>
    </xf>
    <xf numFmtId="184" fontId="30" fillId="13" borderId="17" xfId="0" applyNumberFormat="1" applyFont="1" applyFill="1" applyBorder="1" applyAlignment="1">
      <alignment horizontal="center" vertical="center"/>
    </xf>
    <xf numFmtId="184" fontId="30" fillId="13" borderId="16" xfId="0" applyNumberFormat="1" applyFont="1" applyFill="1" applyBorder="1" applyAlignment="1">
      <alignment horizontal="center" vertical="center"/>
    </xf>
    <xf numFmtId="184" fontId="30" fillId="13" borderId="18" xfId="0" applyNumberFormat="1" applyFont="1" applyFill="1" applyBorder="1" applyAlignment="1">
      <alignment horizontal="center" vertical="center"/>
    </xf>
    <xf numFmtId="179" fontId="14" fillId="13" borderId="38" xfId="60" applyNumberFormat="1" applyFont="1" applyFill="1" applyBorder="1" applyAlignment="1">
      <alignment horizontal="center" vertical="center"/>
    </xf>
    <xf numFmtId="179" fontId="14" fillId="13" borderId="47" xfId="60" applyNumberFormat="1" applyFont="1" applyFill="1" applyBorder="1" applyAlignment="1">
      <alignment horizontal="center" vertical="center"/>
    </xf>
    <xf numFmtId="179" fontId="14" fillId="13" borderId="51" xfId="60" applyNumberFormat="1" applyFont="1" applyFill="1" applyBorder="1" applyAlignment="1">
      <alignment horizontal="center" vertical="center"/>
    </xf>
    <xf numFmtId="179" fontId="14" fillId="13" borderId="52" xfId="60" applyNumberFormat="1" applyFont="1" applyFill="1" applyBorder="1" applyAlignment="1">
      <alignment horizontal="center" vertical="center"/>
    </xf>
    <xf numFmtId="179" fontId="14" fillId="13" borderId="27" xfId="60" applyNumberFormat="1" applyFont="1" applyFill="1" applyBorder="1" applyAlignment="1">
      <alignment horizontal="center" vertical="center"/>
    </xf>
    <xf numFmtId="179" fontId="14" fillId="13" borderId="28" xfId="60" applyNumberFormat="1" applyFont="1" applyFill="1" applyBorder="1" applyAlignment="1">
      <alignment horizontal="center" vertical="center"/>
    </xf>
    <xf numFmtId="179" fontId="14" fillId="13" borderId="52" xfId="60" applyNumberFormat="1" applyFont="1" applyFill="1" applyBorder="1" applyAlignment="1">
      <alignment horizontal="center"/>
    </xf>
    <xf numFmtId="179" fontId="14" fillId="13" borderId="27" xfId="60" applyNumberFormat="1" applyFont="1" applyFill="1" applyBorder="1" applyAlignment="1">
      <alignment horizontal="center"/>
    </xf>
    <xf numFmtId="179" fontId="14" fillId="13" borderId="28" xfId="60" applyNumberFormat="1" applyFont="1" applyFill="1" applyBorder="1" applyAlignment="1">
      <alignment horizontal="center"/>
    </xf>
    <xf numFmtId="179" fontId="14" fillId="13" borderId="17" xfId="60" applyNumberFormat="1" applyFont="1" applyFill="1" applyBorder="1" applyAlignment="1">
      <alignment horizontal="center" vertical="center"/>
    </xf>
    <xf numFmtId="179" fontId="14" fillId="13" borderId="16" xfId="60" applyNumberFormat="1" applyFont="1" applyFill="1" applyBorder="1" applyAlignment="1">
      <alignment horizontal="center" vertical="center"/>
    </xf>
    <xf numFmtId="179" fontId="14" fillId="13" borderId="18" xfId="60" applyNumberFormat="1" applyFont="1" applyFill="1" applyBorder="1" applyAlignment="1">
      <alignment horizontal="center" vertical="center"/>
    </xf>
    <xf numFmtId="184" fontId="13" fillId="13" borderId="17" xfId="60" applyNumberFormat="1" applyFont="1" applyFill="1" applyBorder="1" applyAlignment="1">
      <alignment horizontal="center" vertical="center"/>
    </xf>
    <xf numFmtId="184" fontId="13" fillId="13" borderId="16" xfId="60" applyNumberFormat="1" applyFont="1" applyFill="1" applyBorder="1" applyAlignment="1">
      <alignment horizontal="center" vertical="center"/>
    </xf>
    <xf numFmtId="184" fontId="13" fillId="13" borderId="18" xfId="60" applyNumberFormat="1" applyFont="1" applyFill="1" applyBorder="1" applyAlignment="1">
      <alignment horizontal="center" vertical="center"/>
    </xf>
    <xf numFmtId="179" fontId="14" fillId="13" borderId="37" xfId="60" applyNumberFormat="1" applyFont="1" applyFill="1" applyBorder="1" applyAlignment="1">
      <alignment horizontal="center" vertical="center"/>
    </xf>
    <xf numFmtId="179" fontId="14" fillId="13" borderId="22" xfId="60" applyNumberFormat="1" applyFont="1" applyFill="1" applyBorder="1" applyAlignment="1">
      <alignment horizontal="center" vertical="center"/>
    </xf>
    <xf numFmtId="179" fontId="14" fillId="13" borderId="23" xfId="60" applyNumberFormat="1" applyFont="1" applyFill="1" applyBorder="1" applyAlignment="1">
      <alignment horizontal="center" vertical="center"/>
    </xf>
    <xf numFmtId="49" fontId="5" fillId="13" borderId="10" xfId="0" applyNumberFormat="1" applyFont="1" applyFill="1" applyBorder="1" applyAlignment="1">
      <alignment horizontal="center" vertical="center"/>
    </xf>
    <xf numFmtId="49" fontId="5" fillId="13" borderId="11" xfId="0" applyNumberFormat="1" applyFont="1" applyFill="1" applyBorder="1" applyAlignment="1">
      <alignment horizontal="center" vertical="center"/>
    </xf>
    <xf numFmtId="49" fontId="5" fillId="13" borderId="15" xfId="0" applyNumberFormat="1" applyFont="1" applyFill="1" applyBorder="1" applyAlignment="1">
      <alignment horizontal="center" vertical="center"/>
    </xf>
    <xf numFmtId="190" fontId="14" fillId="13" borderId="37" xfId="60" applyNumberFormat="1" applyFont="1" applyFill="1" applyBorder="1" applyAlignment="1">
      <alignment horizontal="center" vertical="center"/>
    </xf>
    <xf numFmtId="190" fontId="14" fillId="13" borderId="22" xfId="60" applyNumberFormat="1" applyFont="1" applyFill="1" applyBorder="1" applyAlignment="1">
      <alignment horizontal="center" vertical="center"/>
    </xf>
    <xf numFmtId="190" fontId="14" fillId="13" borderId="23" xfId="60" applyNumberFormat="1" applyFont="1" applyFill="1" applyBorder="1" applyAlignment="1">
      <alignment horizontal="center" vertical="center"/>
    </xf>
    <xf numFmtId="180" fontId="8" fillId="13" borderId="53" xfId="0" applyNumberFormat="1" applyFont="1" applyFill="1" applyBorder="1" applyAlignment="1">
      <alignment horizontal="center"/>
    </xf>
    <xf numFmtId="180" fontId="8" fillId="13" borderId="16" xfId="0" applyNumberFormat="1" applyFont="1" applyFill="1" applyBorder="1" applyAlignment="1">
      <alignment horizontal="center"/>
    </xf>
    <xf numFmtId="180" fontId="8" fillId="13" borderId="18" xfId="0" applyNumberFormat="1" applyFont="1" applyFill="1" applyBorder="1" applyAlignment="1">
      <alignment horizontal="center"/>
    </xf>
    <xf numFmtId="180" fontId="8" fillId="13" borderId="37" xfId="0" applyNumberFormat="1" applyFont="1" applyFill="1" applyBorder="1" applyAlignment="1">
      <alignment horizontal="center"/>
    </xf>
    <xf numFmtId="180" fontId="8" fillId="13" borderId="33" xfId="0" applyNumberFormat="1" applyFont="1" applyFill="1" applyBorder="1" applyAlignment="1">
      <alignment horizontal="center"/>
    </xf>
    <xf numFmtId="180" fontId="8" fillId="13" borderId="23" xfId="0" applyNumberFormat="1" applyFont="1" applyFill="1" applyBorder="1" applyAlignment="1">
      <alignment horizontal="center"/>
    </xf>
    <xf numFmtId="180" fontId="8" fillId="13" borderId="39" xfId="0" applyNumberFormat="1" applyFont="1" applyFill="1" applyBorder="1" applyAlignment="1">
      <alignment horizontal="center"/>
    </xf>
    <xf numFmtId="180" fontId="8" fillId="13" borderId="22" xfId="0" applyNumberFormat="1" applyFont="1" applyFill="1" applyBorder="1" applyAlignment="1">
      <alignment horizontal="center"/>
    </xf>
    <xf numFmtId="190" fontId="8" fillId="13" borderId="17" xfId="0" applyNumberFormat="1" applyFont="1" applyFill="1" applyBorder="1" applyAlignment="1">
      <alignment horizontal="center"/>
    </xf>
    <xf numFmtId="190" fontId="8" fillId="13" borderId="16" xfId="0" applyNumberFormat="1" applyFont="1" applyFill="1" applyBorder="1" applyAlignment="1">
      <alignment horizontal="center"/>
    </xf>
    <xf numFmtId="190" fontId="8" fillId="13" borderId="18" xfId="0" applyNumberFormat="1" applyFont="1" applyFill="1" applyBorder="1" applyAlignment="1">
      <alignment horizontal="center"/>
    </xf>
    <xf numFmtId="190" fontId="8" fillId="13" borderId="37" xfId="0" applyNumberFormat="1" applyFont="1" applyFill="1" applyBorder="1" applyAlignment="1">
      <alignment horizontal="center"/>
    </xf>
    <xf numFmtId="190" fontId="8" fillId="13" borderId="22" xfId="0" applyNumberFormat="1" applyFont="1" applyFill="1" applyBorder="1" applyAlignment="1">
      <alignment horizontal="center"/>
    </xf>
    <xf numFmtId="190" fontId="8" fillId="13" borderId="23" xfId="0" applyNumberFormat="1" applyFont="1" applyFill="1" applyBorder="1" applyAlignment="1">
      <alignment horizontal="center"/>
    </xf>
    <xf numFmtId="180" fontId="13" fillId="13" borderId="17" xfId="0" applyNumberFormat="1" applyFont="1" applyFill="1" applyBorder="1" applyAlignment="1">
      <alignment/>
    </xf>
    <xf numFmtId="180" fontId="13" fillId="13" borderId="16" xfId="0" applyNumberFormat="1" applyFont="1" applyFill="1" applyBorder="1" applyAlignment="1">
      <alignment/>
    </xf>
    <xf numFmtId="180" fontId="13" fillId="13" borderId="18" xfId="0" applyNumberFormat="1" applyFont="1" applyFill="1" applyBorder="1" applyAlignment="1">
      <alignment/>
    </xf>
    <xf numFmtId="179" fontId="8" fillId="13" borderId="42" xfId="60" applyNumberFormat="1" applyFont="1" applyFill="1" applyBorder="1" applyAlignment="1">
      <alignment horizontal="center"/>
    </xf>
    <xf numFmtId="179" fontId="8" fillId="13" borderId="30" xfId="60" applyNumberFormat="1" applyFont="1" applyFill="1" applyBorder="1" applyAlignment="1">
      <alignment horizontal="center"/>
    </xf>
    <xf numFmtId="179" fontId="8" fillId="13" borderId="31" xfId="60" applyNumberFormat="1" applyFont="1" applyFill="1" applyBorder="1" applyAlignment="1">
      <alignment horizontal="center"/>
    </xf>
    <xf numFmtId="190" fontId="8" fillId="13" borderId="18" xfId="57" applyNumberFormat="1" applyFont="1" applyFill="1" applyBorder="1" applyAlignment="1">
      <alignment horizontal="center"/>
    </xf>
    <xf numFmtId="190" fontId="8" fillId="13" borderId="42" xfId="0" applyNumberFormat="1" applyFont="1" applyFill="1" applyBorder="1" applyAlignment="1">
      <alignment horizontal="center"/>
    </xf>
    <xf numFmtId="190" fontId="8" fillId="13" borderId="30" xfId="0" applyNumberFormat="1" applyFont="1" applyFill="1" applyBorder="1" applyAlignment="1">
      <alignment horizontal="center"/>
    </xf>
    <xf numFmtId="190" fontId="8" fillId="13" borderId="31" xfId="0" applyNumberFormat="1" applyFont="1" applyFill="1" applyBorder="1" applyAlignment="1">
      <alignment horizontal="center"/>
    </xf>
    <xf numFmtId="180" fontId="14" fillId="13" borderId="17" xfId="0" applyNumberFormat="1" applyFont="1" applyFill="1" applyBorder="1" applyAlignment="1">
      <alignment horizontal="center"/>
    </xf>
    <xf numFmtId="180" fontId="14" fillId="13" borderId="16" xfId="0" applyNumberFormat="1" applyFont="1" applyFill="1" applyBorder="1" applyAlignment="1">
      <alignment horizontal="center"/>
    </xf>
    <xf numFmtId="180" fontId="14" fillId="13" borderId="18" xfId="0" applyNumberFormat="1" applyFont="1" applyFill="1" applyBorder="1" applyAlignment="1">
      <alignment horizontal="center"/>
    </xf>
    <xf numFmtId="190" fontId="30" fillId="13" borderId="17" xfId="0" applyNumberFormat="1" applyFont="1" applyFill="1" applyBorder="1" applyAlignment="1" applyProtection="1">
      <alignment horizontal="center"/>
      <protection locked="0"/>
    </xf>
    <xf numFmtId="190" fontId="30" fillId="13" borderId="16" xfId="0" applyNumberFormat="1" applyFont="1" applyFill="1" applyBorder="1" applyAlignment="1" applyProtection="1">
      <alignment horizontal="center"/>
      <protection locked="0"/>
    </xf>
    <xf numFmtId="190" fontId="30" fillId="13" borderId="18" xfId="0" applyNumberFormat="1" applyFont="1" applyFill="1" applyBorder="1" applyAlignment="1" applyProtection="1">
      <alignment horizontal="center"/>
      <protection locked="0"/>
    </xf>
    <xf numFmtId="190" fontId="30" fillId="13" borderId="17" xfId="0" applyNumberFormat="1" applyFont="1" applyFill="1" applyBorder="1" applyAlignment="1">
      <alignment horizontal="center"/>
    </xf>
    <xf numFmtId="190" fontId="30" fillId="13" borderId="16" xfId="0" applyNumberFormat="1" applyFont="1" applyFill="1" applyBorder="1" applyAlignment="1">
      <alignment horizontal="center"/>
    </xf>
    <xf numFmtId="190" fontId="30" fillId="13" borderId="18" xfId="0" applyNumberFormat="1" applyFont="1" applyFill="1" applyBorder="1" applyAlignment="1">
      <alignment horizontal="center"/>
    </xf>
    <xf numFmtId="180" fontId="8" fillId="13" borderId="17" xfId="0" applyNumberFormat="1" applyFont="1" applyFill="1" applyBorder="1" applyAlignment="1">
      <alignment horizontal="center"/>
    </xf>
    <xf numFmtId="180" fontId="8" fillId="13" borderId="43" xfId="0" applyNumberFormat="1" applyFont="1" applyFill="1" applyBorder="1" applyAlignment="1">
      <alignment horizontal="center"/>
    </xf>
    <xf numFmtId="180" fontId="8" fillId="13" borderId="38" xfId="0" applyNumberFormat="1" applyFont="1" applyFill="1" applyBorder="1" applyAlignment="1">
      <alignment horizontal="center"/>
    </xf>
    <xf numFmtId="180" fontId="8" fillId="13" borderId="47" xfId="0" applyNumberFormat="1" applyFont="1" applyFill="1" applyBorder="1" applyAlignment="1">
      <alignment horizontal="center"/>
    </xf>
    <xf numFmtId="180" fontId="8" fillId="13" borderId="51" xfId="0" applyNumberFormat="1" applyFont="1" applyFill="1" applyBorder="1" applyAlignment="1">
      <alignment horizontal="center"/>
    </xf>
    <xf numFmtId="49" fontId="5" fillId="13" borderId="54" xfId="0" applyNumberFormat="1" applyFont="1" applyFill="1" applyBorder="1" applyAlignment="1">
      <alignment horizontal="center" vertical="center"/>
    </xf>
    <xf numFmtId="49" fontId="5" fillId="13" borderId="55" xfId="0" applyNumberFormat="1" applyFont="1" applyFill="1" applyBorder="1" applyAlignment="1">
      <alignment horizontal="center" vertical="center"/>
    </xf>
    <xf numFmtId="49" fontId="5" fillId="13" borderId="56" xfId="0" applyNumberFormat="1" applyFont="1" applyFill="1" applyBorder="1" applyAlignment="1">
      <alignment horizontal="center" vertical="center"/>
    </xf>
    <xf numFmtId="180" fontId="14" fillId="13" borderId="17" xfId="0" applyNumberFormat="1" applyFont="1" applyFill="1" applyBorder="1" applyAlignment="1">
      <alignment/>
    </xf>
    <xf numFmtId="180" fontId="14" fillId="13" borderId="16" xfId="0" applyNumberFormat="1" applyFont="1" applyFill="1" applyBorder="1" applyAlignment="1">
      <alignment/>
    </xf>
    <xf numFmtId="180" fontId="14" fillId="13" borderId="18" xfId="0" applyNumberFormat="1" applyFont="1" applyFill="1" applyBorder="1" applyAlignment="1">
      <alignment/>
    </xf>
    <xf numFmtId="180" fontId="8" fillId="13" borderId="39" xfId="57" applyNumberFormat="1" applyFont="1" applyFill="1" applyBorder="1" applyAlignment="1">
      <alignment horizontal="center"/>
    </xf>
    <xf numFmtId="190" fontId="8" fillId="32" borderId="32" xfId="0" applyNumberFormat="1" applyFont="1" applyFill="1" applyBorder="1" applyAlignment="1">
      <alignment horizontal="center"/>
    </xf>
    <xf numFmtId="0" fontId="16" fillId="33" borderId="5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vertical="center"/>
    </xf>
    <xf numFmtId="179" fontId="14" fillId="33" borderId="35" xfId="60" applyNumberFormat="1" applyFont="1" applyFill="1" applyBorder="1" applyAlignment="1">
      <alignment horizontal="center" vertical="center"/>
    </xf>
    <xf numFmtId="179" fontId="14" fillId="33" borderId="58" xfId="60" applyNumberFormat="1" applyFont="1" applyFill="1" applyBorder="1" applyAlignment="1">
      <alignment horizontal="center" vertical="center"/>
    </xf>
    <xf numFmtId="179" fontId="14" fillId="13" borderId="57" xfId="60" applyNumberFormat="1" applyFont="1" applyFill="1" applyBorder="1" applyAlignment="1">
      <alignment horizontal="center" vertical="center"/>
    </xf>
    <xf numFmtId="179" fontId="14" fillId="13" borderId="35" xfId="60" applyNumberFormat="1" applyFont="1" applyFill="1" applyBorder="1" applyAlignment="1">
      <alignment horizontal="center" vertical="center"/>
    </xf>
    <xf numFmtId="179" fontId="14" fillId="13" borderId="36" xfId="60" applyNumberFormat="1" applyFont="1" applyFill="1" applyBorder="1" applyAlignment="1">
      <alignment horizontal="center" vertical="center"/>
    </xf>
    <xf numFmtId="179" fontId="14" fillId="33" borderId="34" xfId="60" applyNumberFormat="1" applyFont="1" applyFill="1" applyBorder="1" applyAlignment="1">
      <alignment horizontal="center" vertical="center"/>
    </xf>
    <xf numFmtId="179" fontId="14" fillId="33" borderId="59" xfId="60" applyNumberFormat="1" applyFont="1" applyFill="1" applyBorder="1" applyAlignment="1">
      <alignment horizontal="center" vertical="center"/>
    </xf>
    <xf numFmtId="179" fontId="14" fillId="33" borderId="35" xfId="0" applyNumberFormat="1" applyFont="1" applyFill="1" applyBorder="1" applyAlignment="1">
      <alignment horizontal="center" vertical="center"/>
    </xf>
    <xf numFmtId="179" fontId="14" fillId="33" borderId="36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16" fillId="33" borderId="60" xfId="0" applyFont="1" applyFill="1" applyBorder="1" applyAlignment="1">
      <alignment horizontal="center" vertical="center"/>
    </xf>
    <xf numFmtId="179" fontId="14" fillId="33" borderId="57" xfId="60" applyNumberFormat="1" applyFont="1" applyFill="1" applyBorder="1" applyAlignment="1">
      <alignment horizontal="center" vertical="center"/>
    </xf>
    <xf numFmtId="179" fontId="14" fillId="33" borderId="36" xfId="6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179" fontId="14" fillId="33" borderId="45" xfId="6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4" fillId="33" borderId="5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32" borderId="0" xfId="0" applyFont="1" applyFill="1" applyBorder="1" applyAlignment="1">
      <alignment vertical="center"/>
    </xf>
    <xf numFmtId="190" fontId="14" fillId="33" borderId="16" xfId="0" applyNumberFormat="1" applyFont="1" applyFill="1" applyBorder="1" applyAlignment="1">
      <alignment horizontal="center" vertical="center"/>
    </xf>
    <xf numFmtId="190" fontId="14" fillId="33" borderId="19" xfId="0" applyNumberFormat="1" applyFont="1" applyFill="1" applyBorder="1" applyAlignment="1">
      <alignment horizontal="center" vertical="center"/>
    </xf>
    <xf numFmtId="190" fontId="14" fillId="13" borderId="17" xfId="0" applyNumberFormat="1" applyFont="1" applyFill="1" applyBorder="1" applyAlignment="1">
      <alignment horizontal="center" vertical="center"/>
    </xf>
    <xf numFmtId="190" fontId="14" fillId="13" borderId="16" xfId="0" applyNumberFormat="1" applyFont="1" applyFill="1" applyBorder="1" applyAlignment="1">
      <alignment horizontal="center" vertical="center"/>
    </xf>
    <xf numFmtId="190" fontId="14" fillId="13" borderId="18" xfId="0" applyNumberFormat="1" applyFont="1" applyFill="1" applyBorder="1" applyAlignment="1">
      <alignment horizontal="center" vertical="center"/>
    </xf>
    <xf numFmtId="190" fontId="14" fillId="33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33" borderId="57" xfId="0" applyFont="1" applyFill="1" applyBorder="1" applyAlignment="1">
      <alignment horizontal="center" vertical="center"/>
    </xf>
    <xf numFmtId="180" fontId="13" fillId="0" borderId="19" xfId="0" applyNumberFormat="1" applyFont="1" applyFill="1" applyBorder="1" applyAlignment="1">
      <alignment horizontal="center"/>
    </xf>
    <xf numFmtId="179" fontId="13" fillId="0" borderId="21" xfId="60" applyNumberFormat="1" applyFont="1" applyFill="1" applyBorder="1" applyAlignment="1">
      <alignment horizontal="center" vertical="center"/>
    </xf>
    <xf numFmtId="2" fontId="14" fillId="33" borderId="21" xfId="60" applyNumberFormat="1" applyFont="1" applyFill="1" applyBorder="1" applyAlignment="1">
      <alignment horizontal="center" vertical="center"/>
    </xf>
    <xf numFmtId="4" fontId="13" fillId="0" borderId="21" xfId="60" applyNumberFormat="1" applyFont="1" applyFill="1" applyBorder="1" applyAlignment="1">
      <alignment horizontal="center"/>
    </xf>
    <xf numFmtId="190" fontId="28" fillId="0" borderId="21" xfId="0" applyNumberFormat="1" applyFont="1" applyFill="1" applyBorder="1" applyAlignment="1">
      <alignment horizontal="center"/>
    </xf>
    <xf numFmtId="179" fontId="14" fillId="33" borderId="24" xfId="60" applyNumberFormat="1" applyFont="1" applyFill="1" applyBorder="1" applyAlignment="1">
      <alignment horizontal="center" vertical="center"/>
    </xf>
    <xf numFmtId="191" fontId="29" fillId="0" borderId="16" xfId="0" applyNumberFormat="1" applyFont="1" applyFill="1" applyBorder="1" applyAlignment="1" applyProtection="1">
      <alignment horizontal="center" vertical="center"/>
      <protection hidden="1"/>
    </xf>
    <xf numFmtId="191" fontId="29" fillId="13" borderId="16" xfId="0" applyNumberFormat="1" applyFont="1" applyFill="1" applyBorder="1" applyAlignment="1" applyProtection="1">
      <alignment horizontal="center" vertical="center"/>
      <protection hidden="1"/>
    </xf>
    <xf numFmtId="191" fontId="29" fillId="0" borderId="19" xfId="0" applyNumberFormat="1" applyFont="1" applyFill="1" applyBorder="1" applyAlignment="1" applyProtection="1">
      <alignment horizontal="center" vertical="center"/>
      <protection hidden="1"/>
    </xf>
    <xf numFmtId="191" fontId="29" fillId="0" borderId="20" xfId="0" applyNumberFormat="1" applyFont="1" applyFill="1" applyBorder="1" applyAlignment="1" applyProtection="1">
      <alignment horizontal="center" vertical="center"/>
      <protection hidden="1"/>
    </xf>
    <xf numFmtId="191" fontId="29" fillId="32" borderId="16" xfId="0" applyNumberFormat="1" applyFont="1" applyFill="1" applyBorder="1" applyAlignment="1" applyProtection="1">
      <alignment horizontal="center" vertical="center"/>
      <protection hidden="1"/>
    </xf>
    <xf numFmtId="191" fontId="29" fillId="32" borderId="19" xfId="0" applyNumberFormat="1" applyFont="1" applyFill="1" applyBorder="1" applyAlignment="1" applyProtection="1">
      <alignment horizontal="center" vertical="center"/>
      <protection hidden="1"/>
    </xf>
    <xf numFmtId="191" fontId="29" fillId="32" borderId="20" xfId="0" applyNumberFormat="1" applyFont="1" applyFill="1" applyBorder="1" applyAlignment="1" applyProtection="1">
      <alignment horizontal="center" vertical="center"/>
      <protection hidden="1"/>
    </xf>
    <xf numFmtId="190" fontId="14" fillId="33" borderId="24" xfId="60" applyNumberFormat="1" applyFont="1" applyFill="1" applyBorder="1" applyAlignment="1">
      <alignment horizontal="center" vertical="center"/>
    </xf>
    <xf numFmtId="191" fontId="29" fillId="13" borderId="17" xfId="0" applyNumberFormat="1" applyFont="1" applyFill="1" applyBorder="1" applyAlignment="1" applyProtection="1">
      <alignment horizontal="center" vertical="center"/>
      <protection hidden="1"/>
    </xf>
    <xf numFmtId="191" fontId="29" fillId="13" borderId="18" xfId="0" applyNumberFormat="1" applyFont="1" applyFill="1" applyBorder="1" applyAlignment="1" applyProtection="1">
      <alignment horizontal="center" vertical="center"/>
      <protection hidden="1"/>
    </xf>
    <xf numFmtId="171" fontId="10" fillId="0" borderId="37" xfId="0" applyNumberFormat="1" applyFont="1" applyFill="1" applyBorder="1" applyAlignment="1">
      <alignment horizontal="center"/>
    </xf>
    <xf numFmtId="180" fontId="13" fillId="0" borderId="33" xfId="60" applyNumberFormat="1" applyFont="1" applyFill="1" applyBorder="1" applyAlignment="1">
      <alignment horizontal="center"/>
    </xf>
    <xf numFmtId="191" fontId="31" fillId="0" borderId="16" xfId="0" applyNumberFormat="1" applyFont="1" applyFill="1" applyBorder="1" applyAlignment="1">
      <alignment horizontal="center"/>
    </xf>
    <xf numFmtId="191" fontId="31" fillId="0" borderId="19" xfId="0" applyNumberFormat="1" applyFont="1" applyFill="1" applyBorder="1" applyAlignment="1">
      <alignment horizontal="center"/>
    </xf>
    <xf numFmtId="191" fontId="31" fillId="13" borderId="17" xfId="0" applyNumberFormat="1" applyFont="1" applyFill="1" applyBorder="1" applyAlignment="1">
      <alignment horizontal="center"/>
    </xf>
    <xf numFmtId="191" fontId="31" fillId="13" borderId="16" xfId="0" applyNumberFormat="1" applyFont="1" applyFill="1" applyBorder="1" applyAlignment="1">
      <alignment horizontal="center"/>
    </xf>
    <xf numFmtId="191" fontId="31" fillId="13" borderId="18" xfId="0" applyNumberFormat="1" applyFont="1" applyFill="1" applyBorder="1" applyAlignment="1">
      <alignment horizontal="center"/>
    </xf>
    <xf numFmtId="191" fontId="31" fillId="0" borderId="20" xfId="0" applyNumberFormat="1" applyFont="1" applyFill="1" applyBorder="1" applyAlignment="1">
      <alignment horizontal="center"/>
    </xf>
    <xf numFmtId="190" fontId="8" fillId="0" borderId="27" xfId="0" applyNumberFormat="1" applyFont="1" applyFill="1" applyBorder="1" applyAlignment="1">
      <alignment horizontal="center"/>
    </xf>
    <xf numFmtId="190" fontId="8" fillId="0" borderId="41" xfId="0" applyNumberFormat="1" applyFont="1" applyFill="1" applyBorder="1" applyAlignment="1">
      <alignment horizontal="center"/>
    </xf>
    <xf numFmtId="190" fontId="8" fillId="13" borderId="52" xfId="0" applyNumberFormat="1" applyFont="1" applyFill="1" applyBorder="1" applyAlignment="1">
      <alignment horizontal="center"/>
    </xf>
    <xf numFmtId="190" fontId="8" fillId="13" borderId="27" xfId="0" applyNumberFormat="1" applyFont="1" applyFill="1" applyBorder="1" applyAlignment="1">
      <alignment horizontal="center"/>
    </xf>
    <xf numFmtId="190" fontId="8" fillId="13" borderId="28" xfId="0" applyNumberFormat="1" applyFont="1" applyFill="1" applyBorder="1" applyAlignment="1">
      <alignment horizontal="center"/>
    </xf>
    <xf numFmtId="190" fontId="8" fillId="0" borderId="26" xfId="0" applyNumberFormat="1" applyFont="1" applyFill="1" applyBorder="1" applyAlignment="1">
      <alignment horizontal="center"/>
    </xf>
    <xf numFmtId="190" fontId="8" fillId="34" borderId="26" xfId="0" applyNumberFormat="1" applyFont="1" applyFill="1" applyBorder="1" applyAlignment="1">
      <alignment horizontal="center"/>
    </xf>
    <xf numFmtId="190" fontId="8" fillId="34" borderId="27" xfId="0" applyNumberFormat="1" applyFont="1" applyFill="1" applyBorder="1" applyAlignment="1">
      <alignment horizontal="center"/>
    </xf>
    <xf numFmtId="190" fontId="8" fillId="34" borderId="41" xfId="0" applyNumberFormat="1" applyFont="1" applyFill="1" applyBorder="1" applyAlignment="1">
      <alignment horizontal="center"/>
    </xf>
    <xf numFmtId="190" fontId="8" fillId="0" borderId="22" xfId="0" applyNumberFormat="1" applyFont="1" applyFill="1" applyBorder="1" applyAlignment="1">
      <alignment horizontal="center"/>
    </xf>
    <xf numFmtId="190" fontId="8" fillId="0" borderId="32" xfId="0" applyNumberFormat="1" applyFont="1" applyFill="1" applyBorder="1" applyAlignment="1">
      <alignment horizontal="center"/>
    </xf>
    <xf numFmtId="190" fontId="8" fillId="0" borderId="33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35" borderId="35" xfId="0" applyFont="1" applyFill="1" applyBorder="1" applyAlignment="1">
      <alignment vertical="center"/>
    </xf>
    <xf numFmtId="0" fontId="13" fillId="35" borderId="16" xfId="0" applyFont="1" applyFill="1" applyBorder="1" applyAlignment="1">
      <alignment/>
    </xf>
    <xf numFmtId="0" fontId="13" fillId="35" borderId="22" xfId="0" applyFont="1" applyFill="1" applyBorder="1" applyAlignment="1">
      <alignment/>
    </xf>
    <xf numFmtId="179" fontId="8" fillId="0" borderId="30" xfId="60" applyNumberFormat="1" applyFont="1" applyFill="1" applyBorder="1" applyAlignment="1">
      <alignment horizontal="center"/>
    </xf>
    <xf numFmtId="179" fontId="8" fillId="0" borderId="46" xfId="60" applyNumberFormat="1" applyFont="1" applyFill="1" applyBorder="1" applyAlignment="1">
      <alignment horizontal="center"/>
    </xf>
    <xf numFmtId="179" fontId="8" fillId="0" borderId="29" xfId="6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4" fillId="0" borderId="58" xfId="0" applyFont="1" applyFill="1" applyBorder="1" applyAlignment="1">
      <alignment vertical="center"/>
    </xf>
    <xf numFmtId="0" fontId="13" fillId="0" borderId="41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6" fillId="0" borderId="57" xfId="0" applyFont="1" applyFill="1" applyBorder="1" applyAlignment="1">
      <alignment vertical="center"/>
    </xf>
    <xf numFmtId="0" fontId="12" fillId="0" borderId="52" xfId="0" applyFont="1" applyFill="1" applyBorder="1" applyAlignment="1">
      <alignment wrapText="1"/>
    </xf>
    <xf numFmtId="0" fontId="12" fillId="0" borderId="42" xfId="0" applyFont="1" applyFill="1" applyBorder="1" applyAlignment="1">
      <alignment wrapText="1"/>
    </xf>
    <xf numFmtId="0" fontId="13" fillId="0" borderId="16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vertical="center"/>
    </xf>
    <xf numFmtId="0" fontId="13" fillId="0" borderId="16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9" fillId="0" borderId="16" xfId="0" applyFont="1" applyFill="1" applyBorder="1" applyAlignment="1" applyProtection="1">
      <alignment/>
      <protection hidden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49" fontId="6" fillId="32" borderId="55" xfId="0" applyNumberFormat="1" applyFont="1" applyFill="1" applyBorder="1" applyAlignment="1">
      <alignment horizontal="center" vertical="center"/>
    </xf>
    <xf numFmtId="49" fontId="6" fillId="32" borderId="30" xfId="0" applyNumberFormat="1" applyFont="1" applyFill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34" xfId="6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5" fillId="13" borderId="57" xfId="0" applyNumberFormat="1" applyFont="1" applyFill="1" applyBorder="1" applyAlignment="1">
      <alignment horizontal="center" vertical="center"/>
    </xf>
    <xf numFmtId="49" fontId="5" fillId="13" borderId="37" xfId="0" applyNumberFormat="1" applyFont="1" applyFill="1" applyBorder="1" applyAlignment="1">
      <alignment horizontal="center" vertical="center"/>
    </xf>
    <xf numFmtId="49" fontId="5" fillId="13" borderId="35" xfId="0" applyNumberFormat="1" applyFont="1" applyFill="1" applyBorder="1" applyAlignment="1">
      <alignment horizontal="center" vertical="center"/>
    </xf>
    <xf numFmtId="49" fontId="5" fillId="13" borderId="22" xfId="0" applyNumberFormat="1" applyFont="1" applyFill="1" applyBorder="1" applyAlignment="1">
      <alignment horizontal="center" vertical="center"/>
    </xf>
    <xf numFmtId="49" fontId="5" fillId="13" borderId="36" xfId="0" applyNumberFormat="1" applyFont="1" applyFill="1" applyBorder="1" applyAlignment="1">
      <alignment horizontal="center" vertical="center"/>
    </xf>
    <xf numFmtId="49" fontId="5" fillId="13" borderId="23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6" fillId="0" borderId="3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6" fillId="0" borderId="5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5" fillId="13" borderId="47" xfId="0" applyNumberFormat="1" applyFont="1" applyFill="1" applyBorder="1" applyAlignment="1">
      <alignment horizontal="center" vertical="center"/>
    </xf>
    <xf numFmtId="49" fontId="5" fillId="13" borderId="51" xfId="0" applyNumberFormat="1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5" fillId="13" borderId="38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4" fillId="0" borderId="57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24" fillId="0" borderId="3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9" fontId="25" fillId="13" borderId="57" xfId="0" applyNumberFormat="1" applyFont="1" applyFill="1" applyBorder="1" applyAlignment="1">
      <alignment horizontal="center" vertical="center"/>
    </xf>
    <xf numFmtId="49" fontId="25" fillId="13" borderId="37" xfId="0" applyNumberFormat="1" applyFont="1" applyFill="1" applyBorder="1" applyAlignment="1">
      <alignment horizontal="center" vertical="center"/>
    </xf>
    <xf numFmtId="49" fontId="25" fillId="13" borderId="35" xfId="0" applyNumberFormat="1" applyFont="1" applyFill="1" applyBorder="1" applyAlignment="1">
      <alignment horizontal="center" vertical="center"/>
    </xf>
    <xf numFmtId="49" fontId="25" fillId="13" borderId="22" xfId="0" applyNumberFormat="1" applyFont="1" applyFill="1" applyBorder="1" applyAlignment="1">
      <alignment horizontal="center" vertical="center"/>
    </xf>
    <xf numFmtId="49" fontId="25" fillId="13" borderId="36" xfId="0" applyNumberFormat="1" applyFont="1" applyFill="1" applyBorder="1" applyAlignment="1">
      <alignment horizontal="center" vertical="center"/>
    </xf>
    <xf numFmtId="49" fontId="25" fillId="13" borderId="23" xfId="0" applyNumberFormat="1" applyFont="1" applyFill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4" fillId="32" borderId="55" xfId="0" applyNumberFormat="1" applyFont="1" applyFill="1" applyBorder="1" applyAlignment="1">
      <alignment horizontal="center" vertical="center"/>
    </xf>
    <xf numFmtId="49" fontId="24" fillId="32" borderId="30" xfId="0" applyNumberFormat="1" applyFont="1" applyFill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4" fillId="0" borderId="57" xfId="6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49" fontId="5" fillId="13" borderId="17" xfId="0" applyNumberFormat="1" applyFont="1" applyFill="1" applyBorder="1" applyAlignment="1">
      <alignment horizontal="center" vertical="center"/>
    </xf>
    <xf numFmtId="49" fontId="5" fillId="13" borderId="16" xfId="0" applyNumberFormat="1" applyFont="1" applyFill="1" applyBorder="1" applyAlignment="1">
      <alignment horizontal="center" vertical="center"/>
    </xf>
    <xf numFmtId="49" fontId="5" fillId="13" borderId="18" xfId="0" applyNumberFormat="1" applyFont="1" applyFill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57" xfId="6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tabSelected="1" view="pageBreakPreview" zoomScale="60" zoomScaleNormal="75" zoomScalePageLayoutView="0" workbookViewId="0" topLeftCell="A1">
      <selection activeCell="A3" sqref="A3:AF3"/>
    </sheetView>
  </sheetViews>
  <sheetFormatPr defaultColWidth="9.00390625" defaultRowHeight="12.75" outlineLevelRow="1"/>
  <cols>
    <col min="1" max="1" width="6.25390625" style="6" customWidth="1"/>
    <col min="2" max="2" width="29.125" style="187" customWidth="1"/>
    <col min="3" max="26" width="13.75390625" style="3" customWidth="1"/>
    <col min="27" max="27" width="13.75390625" style="4" customWidth="1"/>
    <col min="28" max="29" width="15.375" style="3" customWidth="1"/>
    <col min="30" max="32" width="13.75390625" style="3" customWidth="1"/>
    <col min="33" max="16384" width="9.125" style="3" customWidth="1"/>
  </cols>
  <sheetData>
    <row r="1" spans="1:32" s="1" customFormat="1" ht="20.25">
      <c r="A1" s="29" t="s">
        <v>96</v>
      </c>
      <c r="B1" s="18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7"/>
      <c r="AC1" s="7"/>
      <c r="AD1" s="7"/>
      <c r="AE1" s="7"/>
      <c r="AF1" s="9" t="s">
        <v>35</v>
      </c>
    </row>
    <row r="2" spans="1:32" s="1" customFormat="1" ht="20.25">
      <c r="A2" s="29"/>
      <c r="B2" s="18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7"/>
      <c r="AF2" s="9"/>
    </row>
    <row r="3" spans="1:32" s="1" customFormat="1" ht="30.75" customHeight="1">
      <c r="A3" s="507" t="s">
        <v>106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</row>
    <row r="4" spans="1:32" s="1" customFormat="1" ht="21.75" customHeight="1" thickBot="1">
      <c r="A4" s="165"/>
      <c r="B4" s="165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s="1" customFormat="1" ht="23.25" customHeight="1">
      <c r="A5" s="476"/>
      <c r="B5" s="478" t="s">
        <v>0</v>
      </c>
      <c r="C5" s="468" t="s">
        <v>9</v>
      </c>
      <c r="D5" s="468" t="s">
        <v>10</v>
      </c>
      <c r="E5" s="468" t="s">
        <v>11</v>
      </c>
      <c r="F5" s="468" t="s">
        <v>12</v>
      </c>
      <c r="G5" s="468" t="s">
        <v>13</v>
      </c>
      <c r="H5" s="468" t="s">
        <v>14</v>
      </c>
      <c r="I5" s="458" t="s">
        <v>15</v>
      </c>
      <c r="J5" s="470" t="s">
        <v>16</v>
      </c>
      <c r="K5" s="472" t="s">
        <v>17</v>
      </c>
      <c r="L5" s="474" t="s">
        <v>18</v>
      </c>
      <c r="M5" s="466" t="s">
        <v>19</v>
      </c>
      <c r="N5" s="456" t="s">
        <v>20</v>
      </c>
      <c r="O5" s="456" t="s">
        <v>21</v>
      </c>
      <c r="P5" s="458" t="s">
        <v>22</v>
      </c>
      <c r="Q5" s="470" t="s">
        <v>23</v>
      </c>
      <c r="R5" s="472" t="s">
        <v>24</v>
      </c>
      <c r="S5" s="472" t="s">
        <v>25</v>
      </c>
      <c r="T5" s="474" t="s">
        <v>26</v>
      </c>
      <c r="U5" s="466" t="s">
        <v>27</v>
      </c>
      <c r="V5" s="468" t="s">
        <v>28</v>
      </c>
      <c r="W5" s="468" t="s">
        <v>30</v>
      </c>
      <c r="X5" s="468" t="s">
        <v>29</v>
      </c>
      <c r="Y5" s="456" t="s">
        <v>31</v>
      </c>
      <c r="Z5" s="458" t="s">
        <v>32</v>
      </c>
      <c r="AA5" s="460" t="s">
        <v>1</v>
      </c>
      <c r="AB5" s="462" t="s">
        <v>2</v>
      </c>
      <c r="AC5" s="464" t="s">
        <v>3</v>
      </c>
      <c r="AD5" s="464" t="s">
        <v>4</v>
      </c>
      <c r="AE5" s="452" t="s">
        <v>33</v>
      </c>
      <c r="AF5" s="454" t="s">
        <v>34</v>
      </c>
    </row>
    <row r="6" spans="1:32" s="1" customFormat="1" ht="33.75" customHeight="1" thickBot="1">
      <c r="A6" s="477"/>
      <c r="B6" s="479"/>
      <c r="C6" s="469"/>
      <c r="D6" s="469"/>
      <c r="E6" s="469"/>
      <c r="F6" s="469"/>
      <c r="G6" s="469"/>
      <c r="H6" s="469"/>
      <c r="I6" s="459"/>
      <c r="J6" s="471"/>
      <c r="K6" s="473"/>
      <c r="L6" s="475"/>
      <c r="M6" s="467"/>
      <c r="N6" s="457"/>
      <c r="O6" s="457"/>
      <c r="P6" s="459"/>
      <c r="Q6" s="471"/>
      <c r="R6" s="473"/>
      <c r="S6" s="473"/>
      <c r="T6" s="475"/>
      <c r="U6" s="467"/>
      <c r="V6" s="469"/>
      <c r="W6" s="469"/>
      <c r="X6" s="469"/>
      <c r="Y6" s="457"/>
      <c r="Z6" s="459"/>
      <c r="AA6" s="461"/>
      <c r="AB6" s="463"/>
      <c r="AC6" s="465"/>
      <c r="AD6" s="465"/>
      <c r="AE6" s="453"/>
      <c r="AF6" s="455"/>
    </row>
    <row r="7" spans="1:32" s="1" customFormat="1" ht="20.25" customHeight="1">
      <c r="A7" s="12"/>
      <c r="B7" s="185"/>
      <c r="C7" s="13"/>
      <c r="D7" s="13"/>
      <c r="E7" s="13"/>
      <c r="F7" s="13"/>
      <c r="G7" s="13"/>
      <c r="H7" s="13"/>
      <c r="I7" s="14"/>
      <c r="J7" s="308"/>
      <c r="K7" s="309"/>
      <c r="L7" s="310"/>
      <c r="M7" s="15"/>
      <c r="N7" s="16"/>
      <c r="O7" s="16"/>
      <c r="P7" s="14"/>
      <c r="Q7" s="352"/>
      <c r="R7" s="353"/>
      <c r="S7" s="353"/>
      <c r="T7" s="354"/>
      <c r="U7" s="15"/>
      <c r="V7" s="13"/>
      <c r="W7" s="13"/>
      <c r="X7" s="13"/>
      <c r="Y7" s="16"/>
      <c r="Z7" s="14"/>
      <c r="AA7" s="17"/>
      <c r="AB7" s="18"/>
      <c r="AC7" s="19"/>
      <c r="AD7" s="19"/>
      <c r="AE7" s="20"/>
      <c r="AF7" s="21"/>
    </row>
    <row r="8" spans="1:32" s="2" customFormat="1" ht="39">
      <c r="A8" s="30" t="s">
        <v>5</v>
      </c>
      <c r="B8" s="433" t="s">
        <v>49</v>
      </c>
      <c r="C8" s="41">
        <f aca="true" t="shared" si="0" ref="C8:AF8">C9</f>
        <v>0.834</v>
      </c>
      <c r="D8" s="41">
        <f t="shared" si="0"/>
        <v>0.9</v>
      </c>
      <c r="E8" s="41">
        <f t="shared" si="0"/>
        <v>0.714</v>
      </c>
      <c r="F8" s="41">
        <f t="shared" si="0"/>
        <v>0.966</v>
      </c>
      <c r="G8" s="41">
        <f t="shared" si="0"/>
        <v>0.826</v>
      </c>
      <c r="H8" s="41">
        <f t="shared" si="0"/>
        <v>1.342</v>
      </c>
      <c r="I8" s="75">
        <f t="shared" si="0"/>
        <v>0.926</v>
      </c>
      <c r="J8" s="299">
        <f t="shared" si="0"/>
        <v>1.618</v>
      </c>
      <c r="K8" s="300">
        <f t="shared" si="0"/>
        <v>1.044</v>
      </c>
      <c r="L8" s="301">
        <f t="shared" si="0"/>
        <v>1.032</v>
      </c>
      <c r="M8" s="76">
        <f t="shared" si="0"/>
        <v>1.086</v>
      </c>
      <c r="N8" s="41">
        <f t="shared" si="0"/>
        <v>1.426</v>
      </c>
      <c r="O8" s="41">
        <f t="shared" si="0"/>
        <v>1.158</v>
      </c>
      <c r="P8" s="75">
        <f t="shared" si="0"/>
        <v>1.648</v>
      </c>
      <c r="Q8" s="299">
        <f t="shared" si="0"/>
        <v>1.002</v>
      </c>
      <c r="R8" s="300">
        <f t="shared" si="0"/>
        <v>1.486</v>
      </c>
      <c r="S8" s="300">
        <f t="shared" si="0"/>
        <v>1.576</v>
      </c>
      <c r="T8" s="301">
        <f t="shared" si="0"/>
        <v>0.948</v>
      </c>
      <c r="U8" s="76">
        <f t="shared" si="0"/>
        <v>0.526</v>
      </c>
      <c r="V8" s="41">
        <f t="shared" si="0"/>
        <v>1.89</v>
      </c>
      <c r="W8" s="41">
        <f t="shared" si="0"/>
        <v>0.474</v>
      </c>
      <c r="X8" s="41">
        <f t="shared" si="0"/>
        <v>1.552</v>
      </c>
      <c r="Y8" s="41">
        <f t="shared" si="0"/>
        <v>0.78</v>
      </c>
      <c r="Z8" s="75">
        <f t="shared" si="0"/>
        <v>1.074</v>
      </c>
      <c r="AA8" s="91">
        <f t="shared" si="0"/>
        <v>26.828</v>
      </c>
      <c r="AB8" s="76">
        <f t="shared" si="0"/>
        <v>0.591</v>
      </c>
      <c r="AC8" s="41">
        <f t="shared" si="0"/>
        <v>0.691</v>
      </c>
      <c r="AD8" s="41">
        <f t="shared" si="0"/>
        <v>0.709</v>
      </c>
      <c r="AE8" s="41">
        <f t="shared" si="0"/>
        <v>1.618</v>
      </c>
      <c r="AF8" s="41">
        <f t="shared" si="0"/>
        <v>1.576</v>
      </c>
    </row>
    <row r="9" spans="1:148" s="22" customFormat="1" ht="23.25" customHeight="1">
      <c r="A9" s="147"/>
      <c r="B9" s="434" t="s">
        <v>58</v>
      </c>
      <c r="C9" s="49">
        <f>C10+C11+C12</f>
        <v>0.834</v>
      </c>
      <c r="D9" s="49">
        <f aca="true" t="shared" si="1" ref="D9:Z9">D10+D11+D12</f>
        <v>0.9</v>
      </c>
      <c r="E9" s="49">
        <f t="shared" si="1"/>
        <v>0.714</v>
      </c>
      <c r="F9" s="49">
        <f t="shared" si="1"/>
        <v>0.966</v>
      </c>
      <c r="G9" s="49">
        <f t="shared" si="1"/>
        <v>0.826</v>
      </c>
      <c r="H9" s="49">
        <f t="shared" si="1"/>
        <v>1.342</v>
      </c>
      <c r="I9" s="148">
        <f t="shared" si="1"/>
        <v>0.926</v>
      </c>
      <c r="J9" s="338">
        <f t="shared" si="1"/>
        <v>1.618</v>
      </c>
      <c r="K9" s="339">
        <f t="shared" si="1"/>
        <v>1.044</v>
      </c>
      <c r="L9" s="340">
        <f t="shared" si="1"/>
        <v>1.032</v>
      </c>
      <c r="M9" s="149">
        <f t="shared" si="1"/>
        <v>1.086</v>
      </c>
      <c r="N9" s="49">
        <f t="shared" si="1"/>
        <v>1.426</v>
      </c>
      <c r="O9" s="49">
        <f t="shared" si="1"/>
        <v>1.158</v>
      </c>
      <c r="P9" s="148">
        <f t="shared" si="1"/>
        <v>1.648</v>
      </c>
      <c r="Q9" s="338">
        <f t="shared" si="1"/>
        <v>1.002</v>
      </c>
      <c r="R9" s="339">
        <f t="shared" si="1"/>
        <v>1.486</v>
      </c>
      <c r="S9" s="339">
        <f t="shared" si="1"/>
        <v>1.576</v>
      </c>
      <c r="T9" s="340">
        <f t="shared" si="1"/>
        <v>0.948</v>
      </c>
      <c r="U9" s="149">
        <f t="shared" si="1"/>
        <v>0.526</v>
      </c>
      <c r="V9" s="49">
        <f t="shared" si="1"/>
        <v>1.89</v>
      </c>
      <c r="W9" s="49">
        <f t="shared" si="1"/>
        <v>0.474</v>
      </c>
      <c r="X9" s="49">
        <f t="shared" si="1"/>
        <v>1.552</v>
      </c>
      <c r="Y9" s="49">
        <f t="shared" si="1"/>
        <v>0.78</v>
      </c>
      <c r="Z9" s="148">
        <f t="shared" si="1"/>
        <v>1.074</v>
      </c>
      <c r="AA9" s="87">
        <f>SUM(C9:Z9)</f>
        <v>26.828</v>
      </c>
      <c r="AB9" s="83">
        <f>AVERAGE(C9:Z9)/MAX(C9:Z9)</f>
        <v>0.591</v>
      </c>
      <c r="AC9" s="42">
        <f>AVERAGE(C9:Z9)/MAX(J9:L9)</f>
        <v>0.691</v>
      </c>
      <c r="AD9" s="42">
        <f>AVERAGE(C9:Z9)/MAX(Q9:T9)</f>
        <v>0.709</v>
      </c>
      <c r="AE9" s="42">
        <f>MAX(J9:L9)</f>
        <v>1.618</v>
      </c>
      <c r="AF9" s="43">
        <f>MAX(Q9:T9)</f>
        <v>1.576</v>
      </c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</row>
    <row r="10" spans="1:148" s="22" customFormat="1" ht="23.25" customHeight="1">
      <c r="A10" s="136"/>
      <c r="B10" s="35" t="s">
        <v>99</v>
      </c>
      <c r="C10" s="239">
        <v>0</v>
      </c>
      <c r="D10" s="240">
        <v>0</v>
      </c>
      <c r="E10" s="241">
        <v>0</v>
      </c>
      <c r="F10" s="241">
        <v>0</v>
      </c>
      <c r="G10" s="241">
        <v>0.04</v>
      </c>
      <c r="H10" s="241">
        <v>0.04</v>
      </c>
      <c r="I10" s="242">
        <v>0.08</v>
      </c>
      <c r="J10" s="341">
        <v>0.04</v>
      </c>
      <c r="K10" s="342">
        <v>0</v>
      </c>
      <c r="L10" s="343">
        <v>0</v>
      </c>
      <c r="M10" s="243">
        <v>0</v>
      </c>
      <c r="N10" s="241">
        <v>0.04</v>
      </c>
      <c r="O10" s="241">
        <v>0</v>
      </c>
      <c r="P10" s="242">
        <v>0.04</v>
      </c>
      <c r="Q10" s="341">
        <v>0</v>
      </c>
      <c r="R10" s="342">
        <v>0.04</v>
      </c>
      <c r="S10" s="342">
        <v>0.04</v>
      </c>
      <c r="T10" s="343">
        <v>0</v>
      </c>
      <c r="U10" s="243">
        <v>0.04</v>
      </c>
      <c r="V10" s="241">
        <v>0</v>
      </c>
      <c r="W10" s="241">
        <v>0</v>
      </c>
      <c r="X10" s="241">
        <v>0.04</v>
      </c>
      <c r="Y10" s="241">
        <v>0</v>
      </c>
      <c r="Z10" s="241">
        <v>0</v>
      </c>
      <c r="AA10" s="88">
        <f>SUM(C10:Z10)</f>
        <v>0.44</v>
      </c>
      <c r="AB10" s="84">
        <f>AVERAGE(C10:Z10)/MAX(C10:Z10)</f>
        <v>0.229</v>
      </c>
      <c r="AC10" s="37">
        <f>AVERAGE(C10:Z10)/MAX(J10:L10)</f>
        <v>0.458</v>
      </c>
      <c r="AD10" s="37">
        <f>AVERAGE(C10:Z10)/MAX(Q10:T10)</f>
        <v>0.458</v>
      </c>
      <c r="AE10" s="37">
        <f>MAX(J10:L10)</f>
        <v>0.04</v>
      </c>
      <c r="AF10" s="40">
        <f>MAX(Q10:T10)</f>
        <v>0.04</v>
      </c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</row>
    <row r="11" spans="1:148" s="22" customFormat="1" ht="23.25" customHeight="1">
      <c r="A11" s="136"/>
      <c r="B11" s="35" t="s">
        <v>97</v>
      </c>
      <c r="C11" s="239">
        <v>0.594</v>
      </c>
      <c r="D11" s="239">
        <v>0.648</v>
      </c>
      <c r="E11" s="239">
        <v>0.522</v>
      </c>
      <c r="F11" s="239">
        <v>0.702</v>
      </c>
      <c r="G11" s="239">
        <v>0.558</v>
      </c>
      <c r="H11" s="239">
        <v>0.918</v>
      </c>
      <c r="I11" s="244">
        <v>0.594</v>
      </c>
      <c r="J11" s="344">
        <v>1.134</v>
      </c>
      <c r="K11" s="345">
        <v>0.756</v>
      </c>
      <c r="L11" s="346">
        <v>0.756</v>
      </c>
      <c r="M11" s="245">
        <v>0.81</v>
      </c>
      <c r="N11" s="239">
        <v>1.026</v>
      </c>
      <c r="O11" s="239">
        <v>0.846</v>
      </c>
      <c r="P11" s="244">
        <v>1.188</v>
      </c>
      <c r="Q11" s="344">
        <v>0.666</v>
      </c>
      <c r="R11" s="345">
        <v>1.134</v>
      </c>
      <c r="S11" s="345">
        <v>1.116</v>
      </c>
      <c r="T11" s="346">
        <v>0.684</v>
      </c>
      <c r="U11" s="245">
        <v>0.27</v>
      </c>
      <c r="V11" s="239">
        <v>1.422</v>
      </c>
      <c r="W11" s="239">
        <v>0.378</v>
      </c>
      <c r="X11" s="239">
        <v>1.26</v>
      </c>
      <c r="Y11" s="239">
        <v>0.54</v>
      </c>
      <c r="Z11" s="239">
        <v>0.63</v>
      </c>
      <c r="AA11" s="88">
        <f>SUM(C11:Z11)</f>
        <v>19.152</v>
      </c>
      <c r="AB11" s="84">
        <f>AVERAGE(C11:Z11)/MAX(C11:Z11)</f>
        <v>0.561</v>
      </c>
      <c r="AC11" s="37">
        <f>AVERAGE(C11:Z11)/MAX(J11:L11)</f>
        <v>0.704</v>
      </c>
      <c r="AD11" s="37">
        <f>AVERAGE(C11:Z11)/MAX(Q11:T11)</f>
        <v>0.704</v>
      </c>
      <c r="AE11" s="37">
        <f>MAX(J11:L11)</f>
        <v>1.134</v>
      </c>
      <c r="AF11" s="40">
        <f>MAX(Q11:T11)</f>
        <v>1.134</v>
      </c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</row>
    <row r="12" spans="1:148" s="22" customFormat="1" ht="23.25" customHeight="1">
      <c r="A12" s="136"/>
      <c r="B12" s="35" t="s">
        <v>98</v>
      </c>
      <c r="C12" s="239">
        <v>0.24</v>
      </c>
      <c r="D12" s="239">
        <v>0.252</v>
      </c>
      <c r="E12" s="239">
        <v>0.192</v>
      </c>
      <c r="F12" s="239">
        <v>0.264</v>
      </c>
      <c r="G12" s="239">
        <v>0.228</v>
      </c>
      <c r="H12" s="239">
        <v>0.384</v>
      </c>
      <c r="I12" s="244">
        <v>0.252</v>
      </c>
      <c r="J12" s="344">
        <v>0.444</v>
      </c>
      <c r="K12" s="345">
        <v>0.288</v>
      </c>
      <c r="L12" s="346">
        <v>0.276</v>
      </c>
      <c r="M12" s="245">
        <v>0.276</v>
      </c>
      <c r="N12" s="239">
        <v>0.36</v>
      </c>
      <c r="O12" s="239">
        <v>0.312</v>
      </c>
      <c r="P12" s="244">
        <v>0.42</v>
      </c>
      <c r="Q12" s="344">
        <v>0.336</v>
      </c>
      <c r="R12" s="345">
        <v>0.312</v>
      </c>
      <c r="S12" s="345">
        <v>0.42</v>
      </c>
      <c r="T12" s="346">
        <v>0.264</v>
      </c>
      <c r="U12" s="245">
        <v>0.216</v>
      </c>
      <c r="V12" s="239">
        <v>0.468</v>
      </c>
      <c r="W12" s="239">
        <v>0.096</v>
      </c>
      <c r="X12" s="239">
        <v>0.252</v>
      </c>
      <c r="Y12" s="239">
        <v>0.24</v>
      </c>
      <c r="Z12" s="239">
        <v>0.444</v>
      </c>
      <c r="AA12" s="88">
        <f>SUM(C12:Z12)</f>
        <v>7.236</v>
      </c>
      <c r="AB12" s="84">
        <f>AVERAGE(C12:Z12)/MAX(C12:Z12)</f>
        <v>0.644</v>
      </c>
      <c r="AC12" s="37">
        <f>AVERAGE(C12:Z12)/MAX(J12:L12)</f>
        <v>0.679</v>
      </c>
      <c r="AD12" s="37">
        <f>AVERAGE(C12:Z12)/MAX(Q12:T12)</f>
        <v>0.718</v>
      </c>
      <c r="AE12" s="37">
        <f>MAX(J12:L12)</f>
        <v>0.444</v>
      </c>
      <c r="AF12" s="40">
        <f>MAX(Q12:T12)</f>
        <v>0.42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</row>
    <row r="13" spans="1:148" s="22" customFormat="1" ht="23.25" customHeight="1">
      <c r="A13" s="136"/>
      <c r="B13" s="35"/>
      <c r="C13" s="36"/>
      <c r="D13" s="36"/>
      <c r="E13" s="36"/>
      <c r="F13" s="36"/>
      <c r="G13" s="36"/>
      <c r="H13" s="36"/>
      <c r="I13" s="53"/>
      <c r="J13" s="278"/>
      <c r="K13" s="279"/>
      <c r="L13" s="280"/>
      <c r="M13" s="54"/>
      <c r="N13" s="38"/>
      <c r="O13" s="38"/>
      <c r="P13" s="55"/>
      <c r="Q13" s="328"/>
      <c r="R13" s="329"/>
      <c r="S13" s="329"/>
      <c r="T13" s="330"/>
      <c r="U13" s="56"/>
      <c r="V13" s="39"/>
      <c r="W13" s="39"/>
      <c r="X13" s="39"/>
      <c r="Y13" s="39"/>
      <c r="Z13" s="57"/>
      <c r="AA13" s="92"/>
      <c r="AB13" s="85"/>
      <c r="AC13" s="44"/>
      <c r="AD13" s="44"/>
      <c r="AE13" s="44"/>
      <c r="AF13" s="4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</row>
    <row r="14" spans="1:148" s="22" customFormat="1" ht="19.5">
      <c r="A14" s="28" t="s">
        <v>6</v>
      </c>
      <c r="B14" s="186" t="s">
        <v>40</v>
      </c>
      <c r="C14" s="48">
        <f>SUM(C16:C25)</f>
        <v>4.617</v>
      </c>
      <c r="D14" s="48">
        <f aca="true" t="shared" si="2" ref="D14:AA14">SUM(D16:D25)</f>
        <v>4.422</v>
      </c>
      <c r="E14" s="48">
        <f t="shared" si="2"/>
        <v>4.329</v>
      </c>
      <c r="F14" s="48">
        <f t="shared" si="2"/>
        <v>4.279</v>
      </c>
      <c r="G14" s="48">
        <f t="shared" si="2"/>
        <v>4.269</v>
      </c>
      <c r="H14" s="48">
        <f t="shared" si="2"/>
        <v>4.313</v>
      </c>
      <c r="I14" s="82">
        <f t="shared" si="2"/>
        <v>4.526</v>
      </c>
      <c r="J14" s="275">
        <f t="shared" si="2"/>
        <v>4.661</v>
      </c>
      <c r="K14" s="276">
        <f t="shared" si="2"/>
        <v>4.859</v>
      </c>
      <c r="L14" s="277">
        <f t="shared" si="2"/>
        <v>5.094</v>
      </c>
      <c r="M14" s="77">
        <f t="shared" si="2"/>
        <v>5.286</v>
      </c>
      <c r="N14" s="48">
        <f t="shared" si="2"/>
        <v>5.411</v>
      </c>
      <c r="O14" s="48">
        <f t="shared" si="2"/>
        <v>5.452</v>
      </c>
      <c r="P14" s="82">
        <f t="shared" si="2"/>
        <v>5.494</v>
      </c>
      <c r="Q14" s="275">
        <f t="shared" si="2"/>
        <v>5.581</v>
      </c>
      <c r="R14" s="276">
        <f t="shared" si="2"/>
        <v>5.666</v>
      </c>
      <c r="S14" s="276">
        <f t="shared" si="2"/>
        <v>5.696</v>
      </c>
      <c r="T14" s="277">
        <f t="shared" si="2"/>
        <v>5.666</v>
      </c>
      <c r="U14" s="77">
        <f t="shared" si="2"/>
        <v>5.715</v>
      </c>
      <c r="V14" s="48">
        <f t="shared" si="2"/>
        <v>5.672</v>
      </c>
      <c r="W14" s="48">
        <f t="shared" si="2"/>
        <v>5.588</v>
      </c>
      <c r="X14" s="48">
        <f t="shared" si="2"/>
        <v>5.417</v>
      </c>
      <c r="Y14" s="48">
        <f t="shared" si="2"/>
        <v>5.165</v>
      </c>
      <c r="Z14" s="82">
        <f t="shared" si="2"/>
        <v>4.888</v>
      </c>
      <c r="AA14" s="87">
        <f t="shared" si="2"/>
        <v>122.065</v>
      </c>
      <c r="AB14" s="86">
        <f>AVERAGE(C14:Z14)/MAX(C14:Z14)</f>
        <v>0.89</v>
      </c>
      <c r="AC14" s="49">
        <f>AVERAGE(C14:Z14)/MAX(J14:L14)</f>
        <v>0.998</v>
      </c>
      <c r="AD14" s="49">
        <f>AVERAGE(C14:Z14)/MAX(Q14:T14)</f>
        <v>0.893</v>
      </c>
      <c r="AE14" s="49">
        <f>MAX(J14:L14)</f>
        <v>5.094</v>
      </c>
      <c r="AF14" s="50">
        <f>MAX(Q14:T14)</f>
        <v>5.696</v>
      </c>
      <c r="AG14" s="93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</row>
    <row r="15" spans="1:148" s="23" customFormat="1" ht="17.25" customHeight="1">
      <c r="A15" s="136"/>
      <c r="B15" s="35"/>
      <c r="C15" s="46"/>
      <c r="D15" s="36"/>
      <c r="E15" s="36"/>
      <c r="F15" s="36"/>
      <c r="G15" s="46"/>
      <c r="H15" s="36"/>
      <c r="I15" s="53"/>
      <c r="J15" s="278"/>
      <c r="K15" s="339"/>
      <c r="L15" s="340"/>
      <c r="M15" s="59"/>
      <c r="N15" s="38"/>
      <c r="O15" s="38"/>
      <c r="P15" s="55"/>
      <c r="Q15" s="355"/>
      <c r="R15" s="356"/>
      <c r="S15" s="356"/>
      <c r="T15" s="357"/>
      <c r="U15" s="60"/>
      <c r="V15" s="47"/>
      <c r="W15" s="47"/>
      <c r="X15" s="47"/>
      <c r="Y15" s="47"/>
      <c r="Z15" s="61"/>
      <c r="AA15" s="58"/>
      <c r="AB15" s="85"/>
      <c r="AC15" s="44"/>
      <c r="AD15" s="44"/>
      <c r="AE15" s="44"/>
      <c r="AF15" s="45"/>
      <c r="AG15" s="94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</row>
    <row r="16" spans="1:148" s="23" customFormat="1" ht="22.5" customHeight="1">
      <c r="A16" s="136"/>
      <c r="B16" s="35" t="s">
        <v>41</v>
      </c>
      <c r="C16" s="246">
        <v>1.152</v>
      </c>
      <c r="D16" s="246">
        <v>1.095</v>
      </c>
      <c r="E16" s="246">
        <v>1.073</v>
      </c>
      <c r="F16" s="246">
        <v>1.052</v>
      </c>
      <c r="G16" s="246">
        <v>1.062</v>
      </c>
      <c r="H16" s="246">
        <v>1.076</v>
      </c>
      <c r="I16" s="247">
        <v>1.109</v>
      </c>
      <c r="J16" s="347">
        <v>1.129</v>
      </c>
      <c r="K16" s="315">
        <v>1.163</v>
      </c>
      <c r="L16" s="316">
        <v>1.193</v>
      </c>
      <c r="M16" s="248">
        <v>1.209</v>
      </c>
      <c r="N16" s="246">
        <v>1.234</v>
      </c>
      <c r="O16" s="246">
        <v>1.243</v>
      </c>
      <c r="P16" s="247">
        <v>1.261</v>
      </c>
      <c r="Q16" s="347">
        <v>1.259</v>
      </c>
      <c r="R16" s="315">
        <v>1.273</v>
      </c>
      <c r="S16" s="315">
        <v>1.274</v>
      </c>
      <c r="T16" s="316">
        <v>1.283</v>
      </c>
      <c r="U16" s="248">
        <v>1.299</v>
      </c>
      <c r="V16" s="246">
        <v>1.284</v>
      </c>
      <c r="W16" s="246">
        <v>1.271</v>
      </c>
      <c r="X16" s="246">
        <v>1.239</v>
      </c>
      <c r="Y16" s="246">
        <v>1.219</v>
      </c>
      <c r="Z16" s="246">
        <v>1.175</v>
      </c>
      <c r="AA16" s="88">
        <f aca="true" t="shared" si="3" ref="AA16:AA25">SUM(C16:Z16)</f>
        <v>28.627</v>
      </c>
      <c r="AB16" s="84">
        <f>AVERAGE(C16:Z16)/MAX(C16:Z16)</f>
        <v>0.918</v>
      </c>
      <c r="AC16" s="37">
        <f>AVERAGE(C16:Z16)/MAX(J16:L16)</f>
        <v>1</v>
      </c>
      <c r="AD16" s="37">
        <f>AVERAGE(C16:Z16)/MAX(Q16:T16)</f>
        <v>0.93</v>
      </c>
      <c r="AE16" s="37">
        <f>MAX(J16:L16)</f>
        <v>1.193</v>
      </c>
      <c r="AF16" s="40">
        <f>MAX(Q16:T16)</f>
        <v>1.283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</row>
    <row r="17" spans="1:148" s="23" customFormat="1" ht="21" customHeight="1">
      <c r="A17" s="136"/>
      <c r="B17" s="35" t="s">
        <v>42</v>
      </c>
      <c r="C17" s="246">
        <v>0.451</v>
      </c>
      <c r="D17" s="246">
        <v>0.425</v>
      </c>
      <c r="E17" s="246">
        <v>0.416</v>
      </c>
      <c r="F17" s="246">
        <v>0.404</v>
      </c>
      <c r="G17" s="246">
        <v>0.412</v>
      </c>
      <c r="H17" s="246">
        <v>0.428</v>
      </c>
      <c r="I17" s="247">
        <v>0.468</v>
      </c>
      <c r="J17" s="347">
        <v>0.475</v>
      </c>
      <c r="K17" s="315">
        <v>0.48</v>
      </c>
      <c r="L17" s="316">
        <v>0.516</v>
      </c>
      <c r="M17" s="249">
        <v>0.519</v>
      </c>
      <c r="N17" s="250">
        <v>0.542</v>
      </c>
      <c r="O17" s="250">
        <v>0.544</v>
      </c>
      <c r="P17" s="251">
        <v>0.557</v>
      </c>
      <c r="Q17" s="347">
        <v>0.565</v>
      </c>
      <c r="R17" s="315">
        <v>0.567</v>
      </c>
      <c r="S17" s="315">
        <v>0.591</v>
      </c>
      <c r="T17" s="316">
        <v>0.586</v>
      </c>
      <c r="U17" s="248">
        <v>0.592</v>
      </c>
      <c r="V17" s="246">
        <v>0.607</v>
      </c>
      <c r="W17" s="246">
        <v>0.5725</v>
      </c>
      <c r="X17" s="246">
        <v>0.584</v>
      </c>
      <c r="Y17" s="246">
        <v>0.536</v>
      </c>
      <c r="Z17" s="247">
        <v>0.4875</v>
      </c>
      <c r="AA17" s="88">
        <f t="shared" si="3"/>
        <v>12.325</v>
      </c>
      <c r="AB17" s="84">
        <f>AVERAGE(C17:Z17)/MAX(C17:Z17)</f>
        <v>0.846</v>
      </c>
      <c r="AC17" s="37">
        <f>AVERAGE(C17:Z17)/MAX(J17:L17)</f>
        <v>0.995</v>
      </c>
      <c r="AD17" s="37">
        <f>AVERAGE(C17:Z17)/MAX(Q17:T17)</f>
        <v>0.869</v>
      </c>
      <c r="AE17" s="37">
        <f>MAX(J17:L17)</f>
        <v>0.516</v>
      </c>
      <c r="AF17" s="40">
        <f>MAX(Q17:T17)</f>
        <v>0.591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</row>
    <row r="18" spans="1:148" s="23" customFormat="1" ht="22.5" customHeight="1">
      <c r="A18" s="136"/>
      <c r="B18" s="35" t="s">
        <v>44</v>
      </c>
      <c r="C18" s="246">
        <v>0.443</v>
      </c>
      <c r="D18" s="246">
        <v>0.424</v>
      </c>
      <c r="E18" s="246">
        <v>0.413</v>
      </c>
      <c r="F18" s="246">
        <v>0.409</v>
      </c>
      <c r="G18" s="246">
        <v>0.405</v>
      </c>
      <c r="H18" s="246">
        <v>0.41</v>
      </c>
      <c r="I18" s="247">
        <v>0.406</v>
      </c>
      <c r="J18" s="320">
        <v>0.417</v>
      </c>
      <c r="K18" s="315">
        <v>0.434</v>
      </c>
      <c r="L18" s="316">
        <v>0.45</v>
      </c>
      <c r="M18" s="252">
        <v>0.47</v>
      </c>
      <c r="N18" s="250">
        <v>0.492</v>
      </c>
      <c r="O18" s="250">
        <v>0.491</v>
      </c>
      <c r="P18" s="251">
        <v>0.501</v>
      </c>
      <c r="Q18" s="358">
        <v>0.509</v>
      </c>
      <c r="R18" s="315">
        <v>0.502</v>
      </c>
      <c r="S18" s="315">
        <v>0.503</v>
      </c>
      <c r="T18" s="316">
        <v>0.495</v>
      </c>
      <c r="U18" s="252">
        <v>0.493</v>
      </c>
      <c r="V18" s="246">
        <v>0.489</v>
      </c>
      <c r="W18" s="246">
        <v>0.509</v>
      </c>
      <c r="X18" s="246">
        <v>0.506</v>
      </c>
      <c r="Y18" s="246">
        <v>0.5</v>
      </c>
      <c r="Z18" s="247">
        <v>0.482</v>
      </c>
      <c r="AA18" s="88">
        <f t="shared" si="3"/>
        <v>11.153</v>
      </c>
      <c r="AB18" s="84">
        <f>AVERAGE(C18:Z18)/MAX(C18:Z18)</f>
        <v>0.913</v>
      </c>
      <c r="AC18" s="37">
        <f>AVERAGE(C18:Z18)/MAX(J18:L18)</f>
        <v>1.033</v>
      </c>
      <c r="AD18" s="37">
        <f>AVERAGE(C18:Z18)/MAX(Q18:T18)</f>
        <v>0.913</v>
      </c>
      <c r="AE18" s="37">
        <f>MAX(J18:L18)</f>
        <v>0.45</v>
      </c>
      <c r="AF18" s="40">
        <f>MAX(Q18:T18)</f>
        <v>0.509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</row>
    <row r="19" spans="1:148" s="23" customFormat="1" ht="22.5" customHeight="1">
      <c r="A19" s="136"/>
      <c r="B19" s="35" t="s">
        <v>45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7">
        <v>0</v>
      </c>
      <c r="J19" s="347">
        <v>0</v>
      </c>
      <c r="K19" s="315">
        <v>0</v>
      </c>
      <c r="L19" s="316">
        <v>0</v>
      </c>
      <c r="M19" s="249">
        <v>0</v>
      </c>
      <c r="N19" s="250">
        <v>0</v>
      </c>
      <c r="O19" s="250">
        <v>0</v>
      </c>
      <c r="P19" s="251">
        <v>0</v>
      </c>
      <c r="Q19" s="347">
        <v>0</v>
      </c>
      <c r="R19" s="315">
        <v>0</v>
      </c>
      <c r="S19" s="315">
        <v>0</v>
      </c>
      <c r="T19" s="316">
        <v>0</v>
      </c>
      <c r="U19" s="248">
        <v>0</v>
      </c>
      <c r="V19" s="246">
        <v>0</v>
      </c>
      <c r="W19" s="246">
        <v>0</v>
      </c>
      <c r="X19" s="246">
        <v>0</v>
      </c>
      <c r="Y19" s="246">
        <v>0</v>
      </c>
      <c r="Z19" s="247">
        <v>0</v>
      </c>
      <c r="AA19" s="88">
        <f t="shared" si="3"/>
        <v>0</v>
      </c>
      <c r="AB19" s="84" t="e">
        <f>AVERAGE(C19:Z19)/MAX(C19:Z19)</f>
        <v>#DIV/0!</v>
      </c>
      <c r="AC19" s="37" t="e">
        <f>AVERAGE(C19:Z19)/MAX(J19:L19)</f>
        <v>#DIV/0!</v>
      </c>
      <c r="AD19" s="37" t="e">
        <f>AVERAGE(C19:Z19)/MAX(Q19:T19)</f>
        <v>#DIV/0!</v>
      </c>
      <c r="AE19" s="37">
        <f>MAX(J19:L19)</f>
        <v>0</v>
      </c>
      <c r="AF19" s="40">
        <f>MAX(Q19:T19)</f>
        <v>0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</row>
    <row r="20" spans="1:148" s="22" customFormat="1" ht="23.25" customHeight="1">
      <c r="A20" s="136"/>
      <c r="B20" s="35" t="s">
        <v>46</v>
      </c>
      <c r="C20" s="246">
        <v>0.591</v>
      </c>
      <c r="D20" s="246">
        <v>0.552</v>
      </c>
      <c r="E20" s="246">
        <v>0.527</v>
      </c>
      <c r="F20" s="246">
        <v>0.517</v>
      </c>
      <c r="G20" s="246">
        <v>0.517</v>
      </c>
      <c r="H20" s="246">
        <v>0.526</v>
      </c>
      <c r="I20" s="247">
        <v>0.594</v>
      </c>
      <c r="J20" s="320">
        <v>0.633</v>
      </c>
      <c r="K20" s="315">
        <v>0.693</v>
      </c>
      <c r="L20" s="348">
        <v>0.719</v>
      </c>
      <c r="M20" s="248">
        <v>0.778</v>
      </c>
      <c r="N20" s="246">
        <v>0.807</v>
      </c>
      <c r="O20" s="246">
        <v>0.812</v>
      </c>
      <c r="P20" s="247">
        <v>0.835</v>
      </c>
      <c r="Q20" s="320">
        <v>0.84</v>
      </c>
      <c r="R20" s="315">
        <v>0.854</v>
      </c>
      <c r="S20" s="315">
        <v>0.844</v>
      </c>
      <c r="T20" s="348">
        <v>0.858</v>
      </c>
      <c r="U20" s="248">
        <v>0.891</v>
      </c>
      <c r="V20" s="246">
        <v>0.901</v>
      </c>
      <c r="W20" s="246">
        <v>0.887</v>
      </c>
      <c r="X20" s="246">
        <v>0.839</v>
      </c>
      <c r="Y20" s="246">
        <v>0.772</v>
      </c>
      <c r="Z20" s="246">
        <v>0.687</v>
      </c>
      <c r="AA20" s="88">
        <f t="shared" si="3"/>
        <v>17.474</v>
      </c>
      <c r="AB20" s="84">
        <f aca="true" t="shared" si="4" ref="AB20:AB25">AVERAGE(C20:Z20)/MAX(C20:Z20)</f>
        <v>0.808</v>
      </c>
      <c r="AC20" s="37">
        <f aca="true" t="shared" si="5" ref="AC20:AC25">AVERAGE(C20:Z20)/MAX(J20:L20)</f>
        <v>1.013</v>
      </c>
      <c r="AD20" s="37">
        <f aca="true" t="shared" si="6" ref="AD20:AD25">AVERAGE(C20:Z20)/MAX(Q20:T20)</f>
        <v>0.849</v>
      </c>
      <c r="AE20" s="37">
        <f aca="true" t="shared" si="7" ref="AE20:AE25">MAX(J20:L20)</f>
        <v>0.719</v>
      </c>
      <c r="AF20" s="40">
        <f aca="true" t="shared" si="8" ref="AF20:AF25">MAX(Q20:T20)</f>
        <v>0.858</v>
      </c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</row>
    <row r="21" spans="1:148" s="24" customFormat="1" ht="22.5" customHeight="1">
      <c r="A21" s="138"/>
      <c r="B21" s="35" t="s">
        <v>47</v>
      </c>
      <c r="C21" s="246">
        <v>0.285</v>
      </c>
      <c r="D21" s="246">
        <v>0.286</v>
      </c>
      <c r="E21" s="246">
        <v>0.2925</v>
      </c>
      <c r="F21" s="246">
        <v>0.294</v>
      </c>
      <c r="G21" s="246">
        <v>0.274</v>
      </c>
      <c r="H21" s="246">
        <v>0.262</v>
      </c>
      <c r="I21" s="247">
        <v>0.262</v>
      </c>
      <c r="J21" s="320">
        <v>0.263</v>
      </c>
      <c r="K21" s="315">
        <v>0.269</v>
      </c>
      <c r="L21" s="348">
        <v>0.297</v>
      </c>
      <c r="M21" s="248">
        <v>0.306</v>
      </c>
      <c r="N21" s="246">
        <v>0.309</v>
      </c>
      <c r="O21" s="246">
        <v>0.306</v>
      </c>
      <c r="P21" s="247">
        <v>0.302</v>
      </c>
      <c r="Q21" s="347">
        <v>0.306</v>
      </c>
      <c r="R21" s="315">
        <v>0.309</v>
      </c>
      <c r="S21" s="315">
        <v>0.308</v>
      </c>
      <c r="T21" s="348">
        <v>0.305</v>
      </c>
      <c r="U21" s="248">
        <v>0.307</v>
      </c>
      <c r="V21" s="246">
        <v>0.303</v>
      </c>
      <c r="W21" s="246">
        <v>0.301</v>
      </c>
      <c r="X21" s="246">
        <v>0.28</v>
      </c>
      <c r="Y21" s="246">
        <v>0.276</v>
      </c>
      <c r="Z21" s="246">
        <v>0.274</v>
      </c>
      <c r="AA21" s="88">
        <f t="shared" si="3"/>
        <v>6.977</v>
      </c>
      <c r="AB21" s="84">
        <f t="shared" si="4"/>
        <v>0.941</v>
      </c>
      <c r="AC21" s="37">
        <f t="shared" si="5"/>
        <v>0.979</v>
      </c>
      <c r="AD21" s="37">
        <f t="shared" si="6"/>
        <v>0.941</v>
      </c>
      <c r="AE21" s="37">
        <f t="shared" si="7"/>
        <v>0.297</v>
      </c>
      <c r="AF21" s="40">
        <f t="shared" si="8"/>
        <v>0.309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</row>
    <row r="22" spans="1:32" s="5" customFormat="1" ht="24" customHeight="1">
      <c r="A22" s="138"/>
      <c r="B22" s="35" t="s">
        <v>43</v>
      </c>
      <c r="C22" s="246">
        <v>0.476</v>
      </c>
      <c r="D22" s="246">
        <v>0.458</v>
      </c>
      <c r="E22" s="246">
        <v>0.453</v>
      </c>
      <c r="F22" s="246">
        <v>0.453</v>
      </c>
      <c r="G22" s="246">
        <v>0.461</v>
      </c>
      <c r="H22" s="246">
        <v>0.465</v>
      </c>
      <c r="I22" s="253">
        <v>0.483</v>
      </c>
      <c r="J22" s="347">
        <v>0.477</v>
      </c>
      <c r="K22" s="315">
        <v>0.493</v>
      </c>
      <c r="L22" s="316">
        <v>0.503</v>
      </c>
      <c r="M22" s="254">
        <v>0.522</v>
      </c>
      <c r="N22" s="255">
        <v>0.532</v>
      </c>
      <c r="O22" s="255">
        <v>0.546</v>
      </c>
      <c r="P22" s="253">
        <v>0.547</v>
      </c>
      <c r="Q22" s="347">
        <v>0.551</v>
      </c>
      <c r="R22" s="315">
        <v>0.566</v>
      </c>
      <c r="S22" s="315">
        <v>0.568</v>
      </c>
      <c r="T22" s="316">
        <v>0.57</v>
      </c>
      <c r="U22" s="254">
        <v>0.57</v>
      </c>
      <c r="V22" s="255">
        <v>0.557</v>
      </c>
      <c r="W22" s="255">
        <v>0.55</v>
      </c>
      <c r="X22" s="255">
        <v>0.535</v>
      </c>
      <c r="Y22" s="255">
        <v>0.514</v>
      </c>
      <c r="Z22" s="253">
        <v>0.493</v>
      </c>
      <c r="AA22" s="88">
        <f t="shared" si="3"/>
        <v>12.343</v>
      </c>
      <c r="AB22" s="84">
        <f t="shared" si="4"/>
        <v>0.902</v>
      </c>
      <c r="AC22" s="37">
        <f t="shared" si="5"/>
        <v>1.022</v>
      </c>
      <c r="AD22" s="37">
        <f t="shared" si="6"/>
        <v>0.902</v>
      </c>
      <c r="AE22" s="37">
        <f t="shared" si="7"/>
        <v>0.503</v>
      </c>
      <c r="AF22" s="40">
        <f t="shared" si="8"/>
        <v>0.57</v>
      </c>
    </row>
    <row r="23" spans="1:32" s="5" customFormat="1" ht="24" customHeight="1">
      <c r="A23" s="139"/>
      <c r="B23" s="35" t="s">
        <v>48</v>
      </c>
      <c r="C23" s="256">
        <v>1.077</v>
      </c>
      <c r="D23" s="256">
        <v>1.0425</v>
      </c>
      <c r="E23" s="256">
        <v>1.018</v>
      </c>
      <c r="F23" s="256">
        <v>1.016</v>
      </c>
      <c r="G23" s="256">
        <v>1.003</v>
      </c>
      <c r="H23" s="256">
        <v>1.009</v>
      </c>
      <c r="I23" s="257">
        <v>1.067</v>
      </c>
      <c r="J23" s="349">
        <v>1.122</v>
      </c>
      <c r="K23" s="350">
        <v>1.165</v>
      </c>
      <c r="L23" s="351">
        <v>1.23</v>
      </c>
      <c r="M23" s="258">
        <v>1.294</v>
      </c>
      <c r="N23" s="259">
        <v>1.307</v>
      </c>
      <c r="O23" s="259">
        <v>1.324</v>
      </c>
      <c r="P23" s="257">
        <v>1.308</v>
      </c>
      <c r="Q23" s="349">
        <v>1.362</v>
      </c>
      <c r="R23" s="350">
        <v>1.404</v>
      </c>
      <c r="S23" s="350">
        <v>1.415</v>
      </c>
      <c r="T23" s="351">
        <v>1.385</v>
      </c>
      <c r="U23" s="258">
        <v>1.386</v>
      </c>
      <c r="V23" s="259">
        <v>1.359</v>
      </c>
      <c r="W23" s="259">
        <v>1.34</v>
      </c>
      <c r="X23" s="259">
        <v>1.28</v>
      </c>
      <c r="Y23" s="259">
        <v>1.207</v>
      </c>
      <c r="Z23" s="257">
        <v>1.153</v>
      </c>
      <c r="AA23" s="107">
        <f t="shared" si="3"/>
        <v>29.274</v>
      </c>
      <c r="AB23" s="84">
        <f t="shared" si="4"/>
        <v>0.862</v>
      </c>
      <c r="AC23" s="37">
        <f t="shared" si="5"/>
        <v>0.992</v>
      </c>
      <c r="AD23" s="37">
        <f t="shared" si="6"/>
        <v>0.862</v>
      </c>
      <c r="AE23" s="37">
        <f t="shared" si="7"/>
        <v>1.23</v>
      </c>
      <c r="AF23" s="40">
        <f t="shared" si="8"/>
        <v>1.415</v>
      </c>
    </row>
    <row r="24" spans="1:32" s="5" customFormat="1" ht="24" customHeight="1">
      <c r="A24" s="139"/>
      <c r="B24" s="35" t="s">
        <v>83</v>
      </c>
      <c r="C24" s="256">
        <v>0.132</v>
      </c>
      <c r="D24" s="256">
        <v>0.129</v>
      </c>
      <c r="E24" s="256">
        <v>0.126</v>
      </c>
      <c r="F24" s="256">
        <v>0.125</v>
      </c>
      <c r="G24" s="256">
        <v>0.125</v>
      </c>
      <c r="H24" s="256">
        <v>0.127</v>
      </c>
      <c r="I24" s="257">
        <v>0.128</v>
      </c>
      <c r="J24" s="349">
        <v>0.136</v>
      </c>
      <c r="K24" s="350">
        <v>0.152</v>
      </c>
      <c r="L24" s="351">
        <v>0.177</v>
      </c>
      <c r="M24" s="258">
        <v>0.178</v>
      </c>
      <c r="N24" s="259">
        <v>0.178</v>
      </c>
      <c r="O24" s="259">
        <v>0.177</v>
      </c>
      <c r="P24" s="257">
        <v>0.174</v>
      </c>
      <c r="Q24" s="349">
        <v>0.18</v>
      </c>
      <c r="R24" s="350">
        <v>0.182</v>
      </c>
      <c r="S24" s="350">
        <v>0.181</v>
      </c>
      <c r="T24" s="351">
        <v>0.172</v>
      </c>
      <c r="U24" s="258">
        <v>0.165</v>
      </c>
      <c r="V24" s="259">
        <v>0.161</v>
      </c>
      <c r="W24" s="259">
        <v>0.146</v>
      </c>
      <c r="X24" s="259">
        <v>0.144</v>
      </c>
      <c r="Y24" s="259">
        <v>0.131</v>
      </c>
      <c r="Z24" s="257">
        <v>0.125</v>
      </c>
      <c r="AA24" s="107">
        <f>SUM(C24:Z24)</f>
        <v>3.651</v>
      </c>
      <c r="AB24" s="84">
        <f t="shared" si="4"/>
        <v>0.836</v>
      </c>
      <c r="AC24" s="37">
        <f t="shared" si="5"/>
        <v>0.859</v>
      </c>
      <c r="AD24" s="37">
        <f t="shared" si="6"/>
        <v>0.836</v>
      </c>
      <c r="AE24" s="37">
        <f t="shared" si="7"/>
        <v>0.177</v>
      </c>
      <c r="AF24" s="40">
        <f t="shared" si="8"/>
        <v>0.182</v>
      </c>
    </row>
    <row r="25" spans="1:32" ht="24.75" customHeight="1" thickBot="1">
      <c r="A25" s="140"/>
      <c r="B25" s="435" t="s">
        <v>63</v>
      </c>
      <c r="C25" s="260">
        <v>0.01</v>
      </c>
      <c r="D25" s="260">
        <v>0.01</v>
      </c>
      <c r="E25" s="260">
        <v>0.01</v>
      </c>
      <c r="F25" s="260">
        <v>0.009</v>
      </c>
      <c r="G25" s="260">
        <v>0.01</v>
      </c>
      <c r="H25" s="260">
        <v>0.01</v>
      </c>
      <c r="I25" s="261">
        <v>0.009</v>
      </c>
      <c r="J25" s="317">
        <v>0.009</v>
      </c>
      <c r="K25" s="321">
        <v>0.01</v>
      </c>
      <c r="L25" s="319">
        <v>0.009</v>
      </c>
      <c r="M25" s="262">
        <v>0.01</v>
      </c>
      <c r="N25" s="263">
        <v>0.01</v>
      </c>
      <c r="O25" s="263">
        <v>0.009</v>
      </c>
      <c r="P25" s="261">
        <v>0.009</v>
      </c>
      <c r="Q25" s="317">
        <v>0.009</v>
      </c>
      <c r="R25" s="321">
        <v>0.009</v>
      </c>
      <c r="S25" s="321">
        <v>0.012</v>
      </c>
      <c r="T25" s="319">
        <v>0.012</v>
      </c>
      <c r="U25" s="262">
        <v>0.012</v>
      </c>
      <c r="V25" s="263">
        <v>0.011</v>
      </c>
      <c r="W25" s="263">
        <v>0.011</v>
      </c>
      <c r="X25" s="263">
        <v>0.01</v>
      </c>
      <c r="Y25" s="263">
        <v>0.01</v>
      </c>
      <c r="Z25" s="261">
        <v>0.011</v>
      </c>
      <c r="AA25" s="89">
        <f t="shared" si="3"/>
        <v>0.241</v>
      </c>
      <c r="AB25" s="135">
        <f t="shared" si="4"/>
        <v>0.837</v>
      </c>
      <c r="AC25" s="80">
        <f t="shared" si="5"/>
        <v>1.004</v>
      </c>
      <c r="AD25" s="80">
        <f t="shared" si="6"/>
        <v>0.837</v>
      </c>
      <c r="AE25" s="80">
        <f t="shared" si="7"/>
        <v>0.01</v>
      </c>
      <c r="AF25" s="81">
        <f t="shared" si="8"/>
        <v>0.012</v>
      </c>
    </row>
    <row r="26" spans="1:32" ht="18.75">
      <c r="A26" s="31"/>
      <c r="B26" s="96"/>
      <c r="C26" s="202"/>
      <c r="D26" s="97"/>
      <c r="E26" s="97"/>
      <c r="F26" s="97"/>
      <c r="G26" s="9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9"/>
      <c r="AB26" s="100"/>
      <c r="AC26" s="98"/>
      <c r="AD26" s="98"/>
      <c r="AE26" s="98"/>
      <c r="AF26" s="98"/>
    </row>
    <row r="27" spans="1:32" ht="18">
      <c r="A27" s="31"/>
      <c r="B27" s="32"/>
      <c r="C27" s="10"/>
      <c r="D27" s="10"/>
      <c r="E27" s="10"/>
      <c r="F27" s="10"/>
      <c r="G27" s="10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33"/>
      <c r="AB27" s="34"/>
      <c r="AC27" s="11"/>
      <c r="AD27" s="11"/>
      <c r="AE27" s="11"/>
      <c r="AF27" s="11"/>
    </row>
    <row r="28" spans="1:32" s="192" customFormat="1" ht="18" customHeight="1">
      <c r="A28" s="480" t="s">
        <v>105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</row>
    <row r="29" spans="1:32" s="1" customFormat="1" ht="18" customHeight="1" thickBot="1">
      <c r="A29" s="51"/>
      <c r="B29" s="166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s="1" customFormat="1" ht="23.25" customHeight="1">
      <c r="A30" s="476"/>
      <c r="B30" s="500" t="s">
        <v>0</v>
      </c>
      <c r="C30" s="481" t="s">
        <v>9</v>
      </c>
      <c r="D30" s="468" t="s">
        <v>10</v>
      </c>
      <c r="E30" s="468" t="s">
        <v>11</v>
      </c>
      <c r="F30" s="468" t="s">
        <v>12</v>
      </c>
      <c r="G30" s="468" t="s">
        <v>13</v>
      </c>
      <c r="H30" s="468" t="s">
        <v>14</v>
      </c>
      <c r="I30" s="458" t="s">
        <v>15</v>
      </c>
      <c r="J30" s="470" t="s">
        <v>16</v>
      </c>
      <c r="K30" s="472" t="s">
        <v>17</v>
      </c>
      <c r="L30" s="474" t="s">
        <v>18</v>
      </c>
      <c r="M30" s="466" t="s">
        <v>19</v>
      </c>
      <c r="N30" s="456" t="s">
        <v>20</v>
      </c>
      <c r="O30" s="456" t="s">
        <v>21</v>
      </c>
      <c r="P30" s="458" t="s">
        <v>22</v>
      </c>
      <c r="Q30" s="470" t="s">
        <v>23</v>
      </c>
      <c r="R30" s="472" t="s">
        <v>24</v>
      </c>
      <c r="S30" s="472" t="s">
        <v>25</v>
      </c>
      <c r="T30" s="474" t="s">
        <v>26</v>
      </c>
      <c r="U30" s="466" t="s">
        <v>27</v>
      </c>
      <c r="V30" s="468" t="s">
        <v>28</v>
      </c>
      <c r="W30" s="468" t="s">
        <v>30</v>
      </c>
      <c r="X30" s="468" t="s">
        <v>29</v>
      </c>
      <c r="Y30" s="456" t="s">
        <v>31</v>
      </c>
      <c r="Z30" s="483" t="s">
        <v>32</v>
      </c>
      <c r="AA30" s="490" t="s">
        <v>1</v>
      </c>
      <c r="AB30" s="462" t="s">
        <v>2</v>
      </c>
      <c r="AC30" s="464" t="s">
        <v>3</v>
      </c>
      <c r="AD30" s="464" t="s">
        <v>4</v>
      </c>
      <c r="AE30" s="452" t="s">
        <v>33</v>
      </c>
      <c r="AF30" s="454" t="s">
        <v>34</v>
      </c>
    </row>
    <row r="31" spans="1:32" s="1" customFormat="1" ht="33" customHeight="1" thickBot="1">
      <c r="A31" s="499"/>
      <c r="B31" s="501"/>
      <c r="C31" s="502"/>
      <c r="D31" s="492"/>
      <c r="E31" s="492"/>
      <c r="F31" s="492"/>
      <c r="G31" s="492"/>
      <c r="H31" s="492"/>
      <c r="I31" s="497"/>
      <c r="J31" s="498"/>
      <c r="K31" s="494"/>
      <c r="L31" s="495"/>
      <c r="M31" s="496"/>
      <c r="N31" s="493"/>
      <c r="O31" s="493"/>
      <c r="P31" s="497"/>
      <c r="Q31" s="498"/>
      <c r="R31" s="494"/>
      <c r="S31" s="494"/>
      <c r="T31" s="495"/>
      <c r="U31" s="496"/>
      <c r="V31" s="492"/>
      <c r="W31" s="492"/>
      <c r="X31" s="492"/>
      <c r="Y31" s="493"/>
      <c r="Z31" s="489"/>
      <c r="AA31" s="491"/>
      <c r="AB31" s="463"/>
      <c r="AC31" s="465"/>
      <c r="AD31" s="465"/>
      <c r="AE31" s="453"/>
      <c r="AF31" s="455"/>
    </row>
    <row r="32" spans="1:32" s="371" customFormat="1" ht="30.75" customHeight="1">
      <c r="A32" s="389" t="s">
        <v>5</v>
      </c>
      <c r="B32" s="436" t="s">
        <v>36</v>
      </c>
      <c r="C32" s="362">
        <f aca="true" t="shared" si="9" ref="C32:AA32">C33+C34+C35+C36+C37+C38+C39</f>
        <v>16.088</v>
      </c>
      <c r="D32" s="362">
        <f t="shared" si="9"/>
        <v>15.83</v>
      </c>
      <c r="E32" s="362">
        <f t="shared" si="9"/>
        <v>15.546</v>
      </c>
      <c r="F32" s="362">
        <f t="shared" si="9"/>
        <v>15.94</v>
      </c>
      <c r="G32" s="362">
        <f t="shared" si="9"/>
        <v>17.229</v>
      </c>
      <c r="H32" s="362">
        <f t="shared" si="9"/>
        <v>18.908</v>
      </c>
      <c r="I32" s="363">
        <f t="shared" si="9"/>
        <v>20.117</v>
      </c>
      <c r="J32" s="364">
        <f t="shared" si="9"/>
        <v>20.631</v>
      </c>
      <c r="K32" s="365">
        <f t="shared" si="9"/>
        <v>21.34</v>
      </c>
      <c r="L32" s="366">
        <f t="shared" si="9"/>
        <v>21.806</v>
      </c>
      <c r="M32" s="367">
        <f t="shared" si="9"/>
        <v>22.008</v>
      </c>
      <c r="N32" s="362">
        <f t="shared" si="9"/>
        <v>21.932</v>
      </c>
      <c r="O32" s="362">
        <f t="shared" si="9"/>
        <v>21.92</v>
      </c>
      <c r="P32" s="363">
        <f t="shared" si="9"/>
        <v>22.196</v>
      </c>
      <c r="Q32" s="364">
        <f t="shared" si="9"/>
        <v>22.198</v>
      </c>
      <c r="R32" s="365">
        <f t="shared" si="9"/>
        <v>21.79</v>
      </c>
      <c r="S32" s="365">
        <f t="shared" si="9"/>
        <v>21.639</v>
      </c>
      <c r="T32" s="366">
        <f t="shared" si="9"/>
        <v>21.36</v>
      </c>
      <c r="U32" s="367">
        <f t="shared" si="9"/>
        <v>20.789</v>
      </c>
      <c r="V32" s="362">
        <f t="shared" si="9"/>
        <v>20.269</v>
      </c>
      <c r="W32" s="362">
        <f t="shared" si="9"/>
        <v>19.132</v>
      </c>
      <c r="X32" s="362">
        <f t="shared" si="9"/>
        <v>17.977</v>
      </c>
      <c r="Y32" s="362">
        <f t="shared" si="9"/>
        <v>17.083</v>
      </c>
      <c r="Z32" s="362">
        <f t="shared" si="9"/>
        <v>16.299</v>
      </c>
      <c r="AA32" s="362">
        <f t="shared" si="9"/>
        <v>470.027</v>
      </c>
      <c r="AB32" s="132">
        <f>AVERAGE(C32:Z32)/MAX(C32:Z32)</f>
        <v>0.882</v>
      </c>
      <c r="AC32" s="133">
        <f>AVERAGE(C32:Z32)/MAX(J32:L32)</f>
        <v>0.898</v>
      </c>
      <c r="AD32" s="133">
        <f>AVERAGE(C32:Z32)/MAX(Q32:T32)</f>
        <v>0.882</v>
      </c>
      <c r="AE32" s="133">
        <f>MAX(J32:L32)</f>
        <v>21.806</v>
      </c>
      <c r="AF32" s="134">
        <f>MAX(Q32:T32)</f>
        <v>22.198</v>
      </c>
    </row>
    <row r="33" spans="1:32" ht="22.5" customHeight="1">
      <c r="A33" s="141"/>
      <c r="B33" s="437" t="s">
        <v>87</v>
      </c>
      <c r="C33" s="218">
        <v>5.013</v>
      </c>
      <c r="D33" s="218">
        <v>4.957</v>
      </c>
      <c r="E33" s="218">
        <v>4.611</v>
      </c>
      <c r="F33" s="218">
        <v>4.769</v>
      </c>
      <c r="G33" s="218">
        <v>5.329</v>
      </c>
      <c r="H33" s="218">
        <v>5.839</v>
      </c>
      <c r="I33" s="180">
        <v>6.078</v>
      </c>
      <c r="J33" s="322">
        <v>6.162</v>
      </c>
      <c r="K33" s="323">
        <v>6.435</v>
      </c>
      <c r="L33" s="334">
        <v>6.678</v>
      </c>
      <c r="M33" s="231">
        <v>6.778</v>
      </c>
      <c r="N33" s="221">
        <v>6.766</v>
      </c>
      <c r="O33" s="221">
        <v>6.622</v>
      </c>
      <c r="P33" s="180">
        <v>6.824</v>
      </c>
      <c r="Q33" s="322">
        <v>6.766</v>
      </c>
      <c r="R33" s="323">
        <v>6.688</v>
      </c>
      <c r="S33" s="323">
        <v>6.683</v>
      </c>
      <c r="T33" s="324">
        <v>6.54</v>
      </c>
      <c r="U33" s="223">
        <v>6.348</v>
      </c>
      <c r="V33" s="218">
        <v>6.118</v>
      </c>
      <c r="W33" s="218">
        <v>5.612</v>
      </c>
      <c r="X33" s="218">
        <v>5.326</v>
      </c>
      <c r="Y33" s="218">
        <v>5.204</v>
      </c>
      <c r="Z33" s="222">
        <v>5.026</v>
      </c>
      <c r="AA33" s="193">
        <f aca="true" t="shared" si="10" ref="AA33:AA39">SUM(C33:Z33)</f>
        <v>143.172</v>
      </c>
      <c r="AB33" s="194">
        <f aca="true" t="shared" si="11" ref="AB33:AB39">AVERAGE(C33:Z33)/MAX(C33:Z33)</f>
        <v>0.874</v>
      </c>
      <c r="AC33" s="195">
        <f aca="true" t="shared" si="12" ref="AC33:AC39">AVERAGE(C33:Z33)/MAX(J33:L33)</f>
        <v>0.893</v>
      </c>
      <c r="AD33" s="195">
        <f aca="true" t="shared" si="13" ref="AD33:AD39">AVERAGE(C33:Z33)/MAX(Q33:T33)</f>
        <v>0.882</v>
      </c>
      <c r="AE33" s="195">
        <f aca="true" t="shared" si="14" ref="AE33:AE39">MAX(J33:L33)</f>
        <v>6.678</v>
      </c>
      <c r="AF33" s="196">
        <f aca="true" t="shared" si="15" ref="AF33:AF39">MAX(Q33:T33)</f>
        <v>6.766</v>
      </c>
    </row>
    <row r="34" spans="1:32" ht="21" customHeight="1">
      <c r="A34" s="141"/>
      <c r="B34" s="437" t="s">
        <v>88</v>
      </c>
      <c r="C34" s="218">
        <v>0.48</v>
      </c>
      <c r="D34" s="218">
        <v>0.481</v>
      </c>
      <c r="E34" s="218">
        <v>0.484</v>
      </c>
      <c r="F34" s="218">
        <v>0.483</v>
      </c>
      <c r="G34" s="218">
        <v>0.485</v>
      </c>
      <c r="H34" s="218">
        <v>0.491</v>
      </c>
      <c r="I34" s="219">
        <v>0.6</v>
      </c>
      <c r="J34" s="322">
        <v>0.575</v>
      </c>
      <c r="K34" s="323">
        <v>0.577</v>
      </c>
      <c r="L34" s="324">
        <v>0.6</v>
      </c>
      <c r="M34" s="231">
        <v>0.537</v>
      </c>
      <c r="N34" s="221">
        <v>0.533</v>
      </c>
      <c r="O34" s="221">
        <v>0.556</v>
      </c>
      <c r="P34" s="232">
        <v>0.565</v>
      </c>
      <c r="Q34" s="322">
        <v>0.566</v>
      </c>
      <c r="R34" s="323">
        <v>0.514</v>
      </c>
      <c r="S34" s="323">
        <v>0.472</v>
      </c>
      <c r="T34" s="324">
        <v>0.469</v>
      </c>
      <c r="U34" s="223">
        <v>0.467</v>
      </c>
      <c r="V34" s="218">
        <v>0.467</v>
      </c>
      <c r="W34" s="218">
        <v>0.467</v>
      </c>
      <c r="X34" s="218">
        <v>0.465</v>
      </c>
      <c r="Y34" s="218">
        <v>0.466</v>
      </c>
      <c r="Z34" s="222">
        <v>0.463</v>
      </c>
      <c r="AA34" s="193">
        <f t="shared" si="10"/>
        <v>12.263</v>
      </c>
      <c r="AB34" s="194">
        <f t="shared" si="11"/>
        <v>0.852</v>
      </c>
      <c r="AC34" s="195">
        <f t="shared" si="12"/>
        <v>0.852</v>
      </c>
      <c r="AD34" s="195">
        <f t="shared" si="13"/>
        <v>0.903</v>
      </c>
      <c r="AE34" s="195">
        <f t="shared" si="14"/>
        <v>0.6</v>
      </c>
      <c r="AF34" s="196">
        <f t="shared" si="15"/>
        <v>0.566</v>
      </c>
    </row>
    <row r="35" spans="1:32" ht="21" customHeight="1">
      <c r="A35" s="141"/>
      <c r="B35" s="438" t="s">
        <v>89</v>
      </c>
      <c r="C35" s="218">
        <v>0.748</v>
      </c>
      <c r="D35" s="218">
        <v>0.747</v>
      </c>
      <c r="E35" s="218">
        <v>0.76</v>
      </c>
      <c r="F35" s="218">
        <v>0.763</v>
      </c>
      <c r="G35" s="218">
        <v>0.771</v>
      </c>
      <c r="H35" s="179">
        <v>0.811</v>
      </c>
      <c r="I35" s="180">
        <v>0.979</v>
      </c>
      <c r="J35" s="322">
        <v>1.023</v>
      </c>
      <c r="K35" s="323">
        <v>1.019</v>
      </c>
      <c r="L35" s="324">
        <v>1.024</v>
      </c>
      <c r="M35" s="181">
        <v>0.972</v>
      </c>
      <c r="N35" s="179">
        <v>0.969</v>
      </c>
      <c r="O35" s="179">
        <v>1.024</v>
      </c>
      <c r="P35" s="180">
        <v>1.021</v>
      </c>
      <c r="Q35" s="322">
        <v>1.012</v>
      </c>
      <c r="R35" s="323">
        <v>0.956</v>
      </c>
      <c r="S35" s="323">
        <v>0.923</v>
      </c>
      <c r="T35" s="324">
        <v>0.89</v>
      </c>
      <c r="U35" s="181">
        <v>0.826</v>
      </c>
      <c r="V35" s="179">
        <v>0.803</v>
      </c>
      <c r="W35" s="179">
        <v>0.786</v>
      </c>
      <c r="X35" s="179">
        <v>0.782</v>
      </c>
      <c r="Y35" s="179">
        <v>0.767</v>
      </c>
      <c r="Z35" s="233">
        <v>0.761</v>
      </c>
      <c r="AA35" s="193">
        <f t="shared" si="10"/>
        <v>21.137</v>
      </c>
      <c r="AB35" s="84">
        <f t="shared" si="11"/>
        <v>0.86</v>
      </c>
      <c r="AC35" s="37">
        <f t="shared" si="12"/>
        <v>0.86</v>
      </c>
      <c r="AD35" s="37">
        <f t="shared" si="13"/>
        <v>0.87</v>
      </c>
      <c r="AE35" s="37">
        <f t="shared" si="14"/>
        <v>1.024</v>
      </c>
      <c r="AF35" s="40">
        <f t="shared" si="15"/>
        <v>1.012</v>
      </c>
    </row>
    <row r="36" spans="1:32" ht="21" customHeight="1">
      <c r="A36" s="141"/>
      <c r="B36" s="438" t="s">
        <v>90</v>
      </c>
      <c r="C36" s="218">
        <v>2.81</v>
      </c>
      <c r="D36" s="218">
        <v>2.731</v>
      </c>
      <c r="E36" s="218">
        <v>2.751</v>
      </c>
      <c r="F36" s="218">
        <v>2.859</v>
      </c>
      <c r="G36" s="218">
        <v>3.053</v>
      </c>
      <c r="H36" s="179">
        <v>3.356</v>
      </c>
      <c r="I36" s="180">
        <v>3.529</v>
      </c>
      <c r="J36" s="322">
        <v>3.589</v>
      </c>
      <c r="K36" s="323">
        <v>3.751</v>
      </c>
      <c r="L36" s="324">
        <v>3.782</v>
      </c>
      <c r="M36" s="181">
        <v>3.866</v>
      </c>
      <c r="N36" s="179">
        <v>3.92</v>
      </c>
      <c r="O36" s="179">
        <v>3.926</v>
      </c>
      <c r="P36" s="180">
        <v>3.914</v>
      </c>
      <c r="Q36" s="322">
        <v>3.974</v>
      </c>
      <c r="R36" s="323">
        <v>3.887</v>
      </c>
      <c r="S36" s="323">
        <v>3.907</v>
      </c>
      <c r="T36" s="324">
        <v>3.913</v>
      </c>
      <c r="U36" s="181">
        <v>3.809</v>
      </c>
      <c r="V36" s="179">
        <v>3.747</v>
      </c>
      <c r="W36" s="179">
        <v>3.57</v>
      </c>
      <c r="X36" s="179">
        <v>3.338</v>
      </c>
      <c r="Y36" s="179">
        <v>3.103</v>
      </c>
      <c r="Z36" s="233">
        <v>2.903</v>
      </c>
      <c r="AA36" s="193">
        <f t="shared" si="10"/>
        <v>83.988</v>
      </c>
      <c r="AB36" s="84">
        <f t="shared" si="11"/>
        <v>0.881</v>
      </c>
      <c r="AC36" s="37">
        <f t="shared" si="12"/>
        <v>0.925</v>
      </c>
      <c r="AD36" s="37">
        <f t="shared" si="13"/>
        <v>0.881</v>
      </c>
      <c r="AE36" s="37">
        <f t="shared" si="14"/>
        <v>3.782</v>
      </c>
      <c r="AF36" s="40">
        <f t="shared" si="15"/>
        <v>3.974</v>
      </c>
    </row>
    <row r="37" spans="1:32" ht="22.5" customHeight="1">
      <c r="A37" s="141"/>
      <c r="B37" s="438" t="s">
        <v>91</v>
      </c>
      <c r="C37" s="218">
        <v>0.349</v>
      </c>
      <c r="D37" s="218">
        <v>0.358</v>
      </c>
      <c r="E37" s="218">
        <v>0.362</v>
      </c>
      <c r="F37" s="218">
        <v>0.356</v>
      </c>
      <c r="G37" s="218">
        <v>0.374</v>
      </c>
      <c r="H37" s="179">
        <v>0.41</v>
      </c>
      <c r="I37" s="180">
        <v>0.472</v>
      </c>
      <c r="J37" s="322">
        <v>0.493</v>
      </c>
      <c r="K37" s="323">
        <v>0.499</v>
      </c>
      <c r="L37" s="324">
        <v>0.503</v>
      </c>
      <c r="M37" s="181">
        <v>0.477</v>
      </c>
      <c r="N37" s="179">
        <v>0.461</v>
      </c>
      <c r="O37" s="179">
        <v>0.482</v>
      </c>
      <c r="P37" s="180">
        <v>0.512</v>
      </c>
      <c r="Q37" s="322">
        <v>0.481</v>
      </c>
      <c r="R37" s="323">
        <v>0.467</v>
      </c>
      <c r="S37" s="323">
        <v>0.438</v>
      </c>
      <c r="T37" s="324">
        <v>0.395</v>
      </c>
      <c r="U37" s="181">
        <v>0.4</v>
      </c>
      <c r="V37" s="179">
        <v>0.363</v>
      </c>
      <c r="W37" s="179">
        <v>0.369</v>
      </c>
      <c r="X37" s="179">
        <v>0.362</v>
      </c>
      <c r="Y37" s="179">
        <v>0.352</v>
      </c>
      <c r="Z37" s="233">
        <v>0.344</v>
      </c>
      <c r="AA37" s="193">
        <f t="shared" si="10"/>
        <v>10.079</v>
      </c>
      <c r="AB37" s="84">
        <f t="shared" si="11"/>
        <v>0.82</v>
      </c>
      <c r="AC37" s="37">
        <f t="shared" si="12"/>
        <v>0.835</v>
      </c>
      <c r="AD37" s="37">
        <f t="shared" si="13"/>
        <v>0.873</v>
      </c>
      <c r="AE37" s="37">
        <f t="shared" si="14"/>
        <v>0.503</v>
      </c>
      <c r="AF37" s="40">
        <f t="shared" si="15"/>
        <v>0.481</v>
      </c>
    </row>
    <row r="38" spans="1:32" ht="23.25" customHeight="1">
      <c r="A38" s="141"/>
      <c r="B38" s="438" t="s">
        <v>92</v>
      </c>
      <c r="C38" s="218">
        <v>0.931</v>
      </c>
      <c r="D38" s="218">
        <v>0.911</v>
      </c>
      <c r="E38" s="218">
        <v>0.921</v>
      </c>
      <c r="F38" s="218">
        <v>0.939</v>
      </c>
      <c r="G38" s="218">
        <v>1.047</v>
      </c>
      <c r="H38" s="179">
        <v>1.183</v>
      </c>
      <c r="I38" s="180">
        <v>1.329</v>
      </c>
      <c r="J38" s="322">
        <v>1.404</v>
      </c>
      <c r="K38" s="323">
        <v>1.457</v>
      </c>
      <c r="L38" s="324">
        <v>1.493</v>
      </c>
      <c r="M38" s="181">
        <v>1.507</v>
      </c>
      <c r="N38" s="179">
        <v>1.487</v>
      </c>
      <c r="O38" s="179">
        <v>1.545</v>
      </c>
      <c r="P38" s="180">
        <v>1.542</v>
      </c>
      <c r="Q38" s="322">
        <v>1.525</v>
      </c>
      <c r="R38" s="323">
        <v>1.49</v>
      </c>
      <c r="S38" s="323">
        <v>1.46</v>
      </c>
      <c r="T38" s="324">
        <v>1.427</v>
      </c>
      <c r="U38" s="181">
        <v>1.369</v>
      </c>
      <c r="V38" s="179">
        <v>1.327</v>
      </c>
      <c r="W38" s="179">
        <v>1.247</v>
      </c>
      <c r="X38" s="179">
        <v>1.123</v>
      </c>
      <c r="Y38" s="179">
        <v>1.022</v>
      </c>
      <c r="Z38" s="233">
        <v>0.953</v>
      </c>
      <c r="AA38" s="193">
        <f t="shared" si="10"/>
        <v>30.639</v>
      </c>
      <c r="AB38" s="84">
        <f t="shared" si="11"/>
        <v>0.826</v>
      </c>
      <c r="AC38" s="37">
        <f t="shared" si="12"/>
        <v>0.855</v>
      </c>
      <c r="AD38" s="37">
        <f t="shared" si="13"/>
        <v>0.837</v>
      </c>
      <c r="AE38" s="37">
        <f t="shared" si="14"/>
        <v>1.493</v>
      </c>
      <c r="AF38" s="40">
        <f t="shared" si="15"/>
        <v>1.525</v>
      </c>
    </row>
    <row r="39" spans="1:32" ht="24" customHeight="1" thickBot="1">
      <c r="A39" s="164"/>
      <c r="B39" s="435" t="s">
        <v>93</v>
      </c>
      <c r="C39" s="234">
        <v>5.757</v>
      </c>
      <c r="D39" s="234">
        <v>5.645</v>
      </c>
      <c r="E39" s="234">
        <v>5.657</v>
      </c>
      <c r="F39" s="234">
        <v>5.771</v>
      </c>
      <c r="G39" s="234">
        <v>6.17</v>
      </c>
      <c r="H39" s="235">
        <v>6.818</v>
      </c>
      <c r="I39" s="236">
        <v>7.13</v>
      </c>
      <c r="J39" s="335">
        <v>7.385</v>
      </c>
      <c r="K39" s="336">
        <v>7.602</v>
      </c>
      <c r="L39" s="337">
        <v>7.726</v>
      </c>
      <c r="M39" s="237">
        <v>7.871</v>
      </c>
      <c r="N39" s="235">
        <v>7.796</v>
      </c>
      <c r="O39" s="235">
        <v>7.765</v>
      </c>
      <c r="P39" s="236">
        <v>7.818</v>
      </c>
      <c r="Q39" s="335">
        <v>7.874</v>
      </c>
      <c r="R39" s="336">
        <v>7.788</v>
      </c>
      <c r="S39" s="336">
        <v>7.756</v>
      </c>
      <c r="T39" s="337">
        <v>7.726</v>
      </c>
      <c r="U39" s="237">
        <v>7.57</v>
      </c>
      <c r="V39" s="235">
        <v>7.444</v>
      </c>
      <c r="W39" s="235">
        <v>7.081</v>
      </c>
      <c r="X39" s="235">
        <v>6.581</v>
      </c>
      <c r="Y39" s="235">
        <v>6.169</v>
      </c>
      <c r="Z39" s="238">
        <v>5.849</v>
      </c>
      <c r="AA39" s="197">
        <f t="shared" si="10"/>
        <v>168.749</v>
      </c>
      <c r="AB39" s="198">
        <f t="shared" si="11"/>
        <v>0.893</v>
      </c>
      <c r="AC39" s="199">
        <f t="shared" si="12"/>
        <v>0.91</v>
      </c>
      <c r="AD39" s="199">
        <f t="shared" si="13"/>
        <v>0.893</v>
      </c>
      <c r="AE39" s="199">
        <f t="shared" si="14"/>
        <v>7.726</v>
      </c>
      <c r="AF39" s="200">
        <f t="shared" si="15"/>
        <v>7.874</v>
      </c>
    </row>
    <row r="40" spans="1:32" ht="18">
      <c r="A40" s="31"/>
      <c r="B40" s="32"/>
      <c r="C40" s="10"/>
      <c r="D40" s="10"/>
      <c r="E40" s="10"/>
      <c r="F40" s="10"/>
      <c r="G40" s="10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33"/>
      <c r="AB40" s="34"/>
      <c r="AC40" s="11"/>
      <c r="AD40" s="11"/>
      <c r="AE40" s="11"/>
      <c r="AF40" s="11"/>
    </row>
    <row r="41" spans="1:32" ht="18">
      <c r="A41" s="31"/>
      <c r="B41" s="32"/>
      <c r="C41" s="10"/>
      <c r="D41" s="10"/>
      <c r="E41" s="10"/>
      <c r="F41" s="10"/>
      <c r="G41" s="10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33"/>
      <c r="AB41" s="34"/>
      <c r="AC41" s="11"/>
      <c r="AD41" s="11"/>
      <c r="AE41" s="11"/>
      <c r="AF41" s="11"/>
    </row>
    <row r="42" spans="1:32" s="192" customFormat="1" ht="18" customHeight="1">
      <c r="A42" s="480" t="s">
        <v>104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</row>
    <row r="43" spans="1:32" s="1" customFormat="1" ht="18" customHeight="1" thickBot="1">
      <c r="A43" s="166"/>
      <c r="B43" s="166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 s="1" customFormat="1" ht="23.25" customHeight="1">
      <c r="A44" s="485"/>
      <c r="B44" s="487" t="s">
        <v>0</v>
      </c>
      <c r="C44" s="468" t="s">
        <v>9</v>
      </c>
      <c r="D44" s="468" t="s">
        <v>10</v>
      </c>
      <c r="E44" s="468" t="s">
        <v>11</v>
      </c>
      <c r="F44" s="468" t="s">
        <v>12</v>
      </c>
      <c r="G44" s="468" t="s">
        <v>13</v>
      </c>
      <c r="H44" s="468" t="s">
        <v>14</v>
      </c>
      <c r="I44" s="458" t="s">
        <v>15</v>
      </c>
      <c r="J44" s="470" t="s">
        <v>16</v>
      </c>
      <c r="K44" s="472" t="s">
        <v>17</v>
      </c>
      <c r="L44" s="474" t="s">
        <v>18</v>
      </c>
      <c r="M44" s="481" t="s">
        <v>19</v>
      </c>
      <c r="N44" s="456" t="s">
        <v>20</v>
      </c>
      <c r="O44" s="456" t="s">
        <v>21</v>
      </c>
      <c r="P44" s="483" t="s">
        <v>22</v>
      </c>
      <c r="Q44" s="470" t="s">
        <v>23</v>
      </c>
      <c r="R44" s="472" t="s">
        <v>24</v>
      </c>
      <c r="S44" s="472" t="s">
        <v>25</v>
      </c>
      <c r="T44" s="474" t="s">
        <v>26</v>
      </c>
      <c r="U44" s="466" t="s">
        <v>27</v>
      </c>
      <c r="V44" s="468" t="s">
        <v>28</v>
      </c>
      <c r="W44" s="468" t="s">
        <v>30</v>
      </c>
      <c r="X44" s="468" t="s">
        <v>29</v>
      </c>
      <c r="Y44" s="456" t="s">
        <v>31</v>
      </c>
      <c r="Z44" s="458" t="s">
        <v>32</v>
      </c>
      <c r="AA44" s="460" t="s">
        <v>1</v>
      </c>
      <c r="AB44" s="462" t="s">
        <v>2</v>
      </c>
      <c r="AC44" s="464" t="s">
        <v>3</v>
      </c>
      <c r="AD44" s="464" t="s">
        <v>4</v>
      </c>
      <c r="AE44" s="452" t="s">
        <v>33</v>
      </c>
      <c r="AF44" s="454" t="s">
        <v>34</v>
      </c>
    </row>
    <row r="45" spans="1:32" s="1" customFormat="1" ht="33" customHeight="1" thickBot="1">
      <c r="A45" s="486"/>
      <c r="B45" s="488"/>
      <c r="C45" s="469"/>
      <c r="D45" s="469"/>
      <c r="E45" s="469"/>
      <c r="F45" s="469"/>
      <c r="G45" s="469"/>
      <c r="H45" s="469"/>
      <c r="I45" s="459"/>
      <c r="J45" s="471"/>
      <c r="K45" s="473"/>
      <c r="L45" s="475"/>
      <c r="M45" s="482"/>
      <c r="N45" s="457"/>
      <c r="O45" s="457"/>
      <c r="P45" s="484"/>
      <c r="Q45" s="471"/>
      <c r="R45" s="473"/>
      <c r="S45" s="473"/>
      <c r="T45" s="475"/>
      <c r="U45" s="467"/>
      <c r="V45" s="469"/>
      <c r="W45" s="469"/>
      <c r="X45" s="469"/>
      <c r="Y45" s="457"/>
      <c r="Z45" s="459"/>
      <c r="AA45" s="461"/>
      <c r="AB45" s="463"/>
      <c r="AC45" s="465"/>
      <c r="AD45" s="465"/>
      <c r="AE45" s="453"/>
      <c r="AF45" s="455"/>
    </row>
    <row r="46" spans="1:32" s="371" customFormat="1" ht="35.25" customHeight="1">
      <c r="A46" s="372" t="s">
        <v>5</v>
      </c>
      <c r="B46" s="439" t="s">
        <v>39</v>
      </c>
      <c r="C46" s="362">
        <f aca="true" t="shared" si="16" ref="C46:AA46">SUM(C47:C48)</f>
        <v>0.22</v>
      </c>
      <c r="D46" s="362">
        <f t="shared" si="16"/>
        <v>0.24</v>
      </c>
      <c r="E46" s="362">
        <f t="shared" si="16"/>
        <v>0.2</v>
      </c>
      <c r="F46" s="362">
        <f t="shared" si="16"/>
        <v>0.2</v>
      </c>
      <c r="G46" s="362">
        <f t="shared" si="16"/>
        <v>0.26</v>
      </c>
      <c r="H46" s="362">
        <f t="shared" si="16"/>
        <v>0.24</v>
      </c>
      <c r="I46" s="363">
        <f t="shared" si="16"/>
        <v>0.26</v>
      </c>
      <c r="J46" s="364">
        <f t="shared" si="16"/>
        <v>0.2</v>
      </c>
      <c r="K46" s="365">
        <f t="shared" si="16"/>
        <v>0.3</v>
      </c>
      <c r="L46" s="366">
        <f t="shared" si="16"/>
        <v>0.3</v>
      </c>
      <c r="M46" s="373">
        <f t="shared" si="16"/>
        <v>0.32</v>
      </c>
      <c r="N46" s="362">
        <f t="shared" si="16"/>
        <v>0.28</v>
      </c>
      <c r="O46" s="362">
        <f t="shared" si="16"/>
        <v>0.26</v>
      </c>
      <c r="P46" s="374">
        <f t="shared" si="16"/>
        <v>0.26</v>
      </c>
      <c r="Q46" s="364">
        <f t="shared" si="16"/>
        <v>0.3</v>
      </c>
      <c r="R46" s="365">
        <f t="shared" si="16"/>
        <v>0.24</v>
      </c>
      <c r="S46" s="365">
        <f t="shared" si="16"/>
        <v>0.28</v>
      </c>
      <c r="T46" s="366">
        <f t="shared" si="16"/>
        <v>0.26</v>
      </c>
      <c r="U46" s="367">
        <f t="shared" si="16"/>
        <v>0.26</v>
      </c>
      <c r="V46" s="362">
        <f t="shared" si="16"/>
        <v>0.26</v>
      </c>
      <c r="W46" s="362">
        <f t="shared" si="16"/>
        <v>0.26</v>
      </c>
      <c r="X46" s="362">
        <f t="shared" si="16"/>
        <v>0.18</v>
      </c>
      <c r="Y46" s="362">
        <f t="shared" si="16"/>
        <v>0.2</v>
      </c>
      <c r="Z46" s="363">
        <f t="shared" si="16"/>
        <v>0.18</v>
      </c>
      <c r="AA46" s="368">
        <f t="shared" si="16"/>
        <v>5.96</v>
      </c>
      <c r="AB46" s="367">
        <f>AVERAGE(C46:Z46)/MAX(C46:Z46)</f>
        <v>0.776</v>
      </c>
      <c r="AC46" s="369">
        <f>AVERAGE(C46:Z46)/MAX(J46:L46)</f>
        <v>0.828</v>
      </c>
      <c r="AD46" s="369">
        <f>AVERAGE(C46:Z46)/MAX(Q46:T46)</f>
        <v>0.828</v>
      </c>
      <c r="AE46" s="369">
        <f>MAX(J46:L46)</f>
        <v>0.3</v>
      </c>
      <c r="AF46" s="370">
        <f>MAX(Q46:T46)</f>
        <v>0.3</v>
      </c>
    </row>
    <row r="47" spans="1:32" ht="20.25">
      <c r="A47" s="155"/>
      <c r="B47" s="440" t="s">
        <v>94</v>
      </c>
      <c r="C47" s="218">
        <v>0.22</v>
      </c>
      <c r="D47" s="218">
        <v>0.22</v>
      </c>
      <c r="E47" s="218">
        <v>0.2</v>
      </c>
      <c r="F47" s="218">
        <v>0.2</v>
      </c>
      <c r="G47" s="218">
        <v>0.24</v>
      </c>
      <c r="H47" s="218">
        <v>0.24</v>
      </c>
      <c r="I47" s="219">
        <v>0.26</v>
      </c>
      <c r="J47" s="322">
        <v>0.18</v>
      </c>
      <c r="K47" s="323">
        <v>0.3</v>
      </c>
      <c r="L47" s="324">
        <v>0.3</v>
      </c>
      <c r="M47" s="220">
        <v>0.3</v>
      </c>
      <c r="N47" s="221">
        <v>0.26</v>
      </c>
      <c r="O47" s="218">
        <v>0.26</v>
      </c>
      <c r="P47" s="222">
        <v>0.26</v>
      </c>
      <c r="Q47" s="322">
        <v>0.28</v>
      </c>
      <c r="R47" s="323">
        <v>0.24</v>
      </c>
      <c r="S47" s="323">
        <v>0.28</v>
      </c>
      <c r="T47" s="324">
        <v>0.24</v>
      </c>
      <c r="U47" s="223">
        <v>0.26</v>
      </c>
      <c r="V47" s="224">
        <v>0.26</v>
      </c>
      <c r="W47" s="224">
        <v>0.24</v>
      </c>
      <c r="X47" s="224">
        <v>0.18</v>
      </c>
      <c r="Y47" s="224">
        <v>0.18</v>
      </c>
      <c r="Z47" s="224">
        <v>0.16</v>
      </c>
      <c r="AA47" s="108">
        <f>SUM(C47:Z47)</f>
        <v>5.76</v>
      </c>
      <c r="AB47" s="109">
        <f>AVERAGE(C47:Z47)/MAX(C47:Z47)</f>
        <v>0.8</v>
      </c>
      <c r="AC47" s="110">
        <f>AVERAGE(C47:Z47)/MAX(J47:L47)</f>
        <v>0.8</v>
      </c>
      <c r="AD47" s="110">
        <f>AVERAGE(C47:Z47)/MAX(Q47:T47)</f>
        <v>0.857</v>
      </c>
      <c r="AE47" s="110">
        <f>MAX(J47:L47)</f>
        <v>0.3</v>
      </c>
      <c r="AF47" s="111">
        <f>MAX(Q47:T47)</f>
        <v>0.28</v>
      </c>
    </row>
    <row r="48" spans="1:32" ht="21" thickBot="1">
      <c r="A48" s="156"/>
      <c r="B48" s="441" t="s">
        <v>95</v>
      </c>
      <c r="C48" s="225">
        <v>0</v>
      </c>
      <c r="D48" s="225">
        <v>0.02</v>
      </c>
      <c r="E48" s="225">
        <v>0</v>
      </c>
      <c r="F48" s="225">
        <v>0</v>
      </c>
      <c r="G48" s="225">
        <v>0.02</v>
      </c>
      <c r="H48" s="359">
        <v>0</v>
      </c>
      <c r="I48" s="228">
        <v>0</v>
      </c>
      <c r="J48" s="325">
        <v>0.02</v>
      </c>
      <c r="K48" s="326">
        <v>0</v>
      </c>
      <c r="L48" s="327">
        <v>0</v>
      </c>
      <c r="M48" s="226">
        <v>0.02</v>
      </c>
      <c r="N48" s="227">
        <v>0.02</v>
      </c>
      <c r="O48" s="225">
        <v>0</v>
      </c>
      <c r="P48" s="228">
        <v>0</v>
      </c>
      <c r="Q48" s="325">
        <v>0.02</v>
      </c>
      <c r="R48" s="326">
        <v>0</v>
      </c>
      <c r="S48" s="326">
        <v>0</v>
      </c>
      <c r="T48" s="327">
        <v>0.02</v>
      </c>
      <c r="U48" s="229">
        <v>0</v>
      </c>
      <c r="V48" s="230">
        <v>0</v>
      </c>
      <c r="W48" s="230">
        <v>0.02</v>
      </c>
      <c r="X48" s="230">
        <v>0</v>
      </c>
      <c r="Y48" s="230">
        <v>0.02</v>
      </c>
      <c r="Z48" s="227">
        <v>0.02</v>
      </c>
      <c r="AA48" s="112">
        <f>SUM(C48:Z48)</f>
        <v>0.2</v>
      </c>
      <c r="AB48" s="113">
        <f>AVERAGE(C48:Z48)/MAX(C48:Z48)</f>
        <v>0.417</v>
      </c>
      <c r="AC48" s="114">
        <f>AVERAGE(C48:Z48)/MAX(J48:L48)</f>
        <v>0.417</v>
      </c>
      <c r="AD48" s="114">
        <f>AVERAGE(C48:Z48)/MAX(Q48:T48)</f>
        <v>0.417</v>
      </c>
      <c r="AE48" s="114">
        <f>MAX(J48:L48)</f>
        <v>0.02</v>
      </c>
      <c r="AF48" s="115">
        <f>MAX(Q48:T48)</f>
        <v>0.02</v>
      </c>
    </row>
    <row r="49" spans="1:32" ht="20.25">
      <c r="A49" s="150"/>
      <c r="B49" s="64"/>
      <c r="C49" s="151"/>
      <c r="D49" s="151"/>
      <c r="E49" s="152"/>
      <c r="F49" s="152"/>
      <c r="G49" s="152"/>
      <c r="H49" s="152"/>
      <c r="I49" s="152"/>
      <c r="J49" s="152"/>
      <c r="K49" s="153"/>
      <c r="L49" s="99"/>
      <c r="M49" s="152"/>
      <c r="N49" s="152"/>
      <c r="O49" s="152"/>
      <c r="P49" s="152"/>
      <c r="Q49" s="152"/>
      <c r="R49" s="152"/>
      <c r="S49" s="153"/>
      <c r="T49" s="99"/>
      <c r="U49" s="152"/>
      <c r="V49" s="152"/>
      <c r="W49" s="152"/>
      <c r="X49" s="152"/>
      <c r="Y49" s="152"/>
      <c r="Z49" s="152"/>
      <c r="AA49" s="153"/>
      <c r="AB49" s="99"/>
      <c r="AC49" s="154"/>
      <c r="AD49" s="154"/>
      <c r="AE49" s="154"/>
      <c r="AF49" s="154"/>
    </row>
    <row r="50" spans="1:32" ht="20.25">
      <c r="A50" s="150"/>
      <c r="B50" s="64"/>
      <c r="C50" s="151"/>
      <c r="D50" s="151"/>
      <c r="E50" s="152"/>
      <c r="F50" s="152"/>
      <c r="G50" s="152"/>
      <c r="H50" s="152"/>
      <c r="I50" s="152"/>
      <c r="J50" s="152"/>
      <c r="K50" s="153"/>
      <c r="L50" s="99"/>
      <c r="M50" s="152"/>
      <c r="N50" s="152"/>
      <c r="O50" s="152"/>
      <c r="P50" s="152"/>
      <c r="Q50" s="152"/>
      <c r="R50" s="152"/>
      <c r="S50" s="153"/>
      <c r="T50" s="99"/>
      <c r="U50" s="152"/>
      <c r="V50" s="152"/>
      <c r="W50" s="152"/>
      <c r="X50" s="152"/>
      <c r="Y50" s="152"/>
      <c r="Z50" s="152"/>
      <c r="AA50" s="153"/>
      <c r="AB50" s="99"/>
      <c r="AC50" s="154"/>
      <c r="AD50" s="154"/>
      <c r="AE50" s="154"/>
      <c r="AF50" s="154"/>
    </row>
    <row r="51" spans="1:32" s="192" customFormat="1" ht="18" customHeight="1">
      <c r="A51" s="480" t="s">
        <v>103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</row>
    <row r="52" spans="1:32" s="1" customFormat="1" ht="18" customHeight="1" thickBot="1">
      <c r="A52" s="166"/>
      <c r="B52" s="166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s="1" customFormat="1" ht="23.25" customHeight="1">
      <c r="A53" s="476"/>
      <c r="B53" s="478" t="s">
        <v>0</v>
      </c>
      <c r="C53" s="468" t="s">
        <v>9</v>
      </c>
      <c r="D53" s="468" t="s">
        <v>10</v>
      </c>
      <c r="E53" s="468" t="s">
        <v>11</v>
      </c>
      <c r="F53" s="468" t="s">
        <v>12</v>
      </c>
      <c r="G53" s="468" t="s">
        <v>13</v>
      </c>
      <c r="H53" s="468" t="s">
        <v>14</v>
      </c>
      <c r="I53" s="458" t="s">
        <v>15</v>
      </c>
      <c r="J53" s="470" t="s">
        <v>16</v>
      </c>
      <c r="K53" s="472" t="s">
        <v>17</v>
      </c>
      <c r="L53" s="474" t="s">
        <v>18</v>
      </c>
      <c r="M53" s="466" t="s">
        <v>19</v>
      </c>
      <c r="N53" s="456" t="s">
        <v>20</v>
      </c>
      <c r="O53" s="456" t="s">
        <v>21</v>
      </c>
      <c r="P53" s="458" t="s">
        <v>22</v>
      </c>
      <c r="Q53" s="470" t="s">
        <v>23</v>
      </c>
      <c r="R53" s="472" t="s">
        <v>24</v>
      </c>
      <c r="S53" s="472" t="s">
        <v>25</v>
      </c>
      <c r="T53" s="474" t="s">
        <v>26</v>
      </c>
      <c r="U53" s="466" t="s">
        <v>27</v>
      </c>
      <c r="V53" s="468" t="s">
        <v>28</v>
      </c>
      <c r="W53" s="468" t="s">
        <v>30</v>
      </c>
      <c r="X53" s="468" t="s">
        <v>29</v>
      </c>
      <c r="Y53" s="456" t="s">
        <v>31</v>
      </c>
      <c r="Z53" s="458" t="s">
        <v>32</v>
      </c>
      <c r="AA53" s="460" t="s">
        <v>1</v>
      </c>
      <c r="AB53" s="462" t="s">
        <v>2</v>
      </c>
      <c r="AC53" s="464" t="s">
        <v>3</v>
      </c>
      <c r="AD53" s="464" t="s">
        <v>4</v>
      </c>
      <c r="AE53" s="452" t="s">
        <v>33</v>
      </c>
      <c r="AF53" s="454" t="s">
        <v>34</v>
      </c>
    </row>
    <row r="54" spans="1:32" s="1" customFormat="1" ht="33" customHeight="1" thickBot="1">
      <c r="A54" s="477"/>
      <c r="B54" s="479"/>
      <c r="C54" s="469"/>
      <c r="D54" s="469"/>
      <c r="E54" s="469"/>
      <c r="F54" s="469"/>
      <c r="G54" s="469"/>
      <c r="H54" s="469"/>
      <c r="I54" s="459"/>
      <c r="J54" s="471"/>
      <c r="K54" s="473"/>
      <c r="L54" s="475"/>
      <c r="M54" s="467"/>
      <c r="N54" s="457"/>
      <c r="O54" s="457"/>
      <c r="P54" s="459"/>
      <c r="Q54" s="471"/>
      <c r="R54" s="473"/>
      <c r="S54" s="473"/>
      <c r="T54" s="475"/>
      <c r="U54" s="467"/>
      <c r="V54" s="469"/>
      <c r="W54" s="469"/>
      <c r="X54" s="469"/>
      <c r="Y54" s="457"/>
      <c r="Z54" s="459"/>
      <c r="AA54" s="461"/>
      <c r="AB54" s="463"/>
      <c r="AC54" s="465"/>
      <c r="AD54" s="465"/>
      <c r="AE54" s="453"/>
      <c r="AF54" s="455"/>
    </row>
    <row r="55" spans="1:32" s="371" customFormat="1" ht="35.25" customHeight="1">
      <c r="A55" s="360" t="s">
        <v>5</v>
      </c>
      <c r="B55" s="361" t="s">
        <v>81</v>
      </c>
      <c r="C55" s="362">
        <f aca="true" t="shared" si="17" ref="C55:AA55">SUM(C56:C56)</f>
        <v>0.342</v>
      </c>
      <c r="D55" s="362">
        <f t="shared" si="17"/>
        <v>0.344</v>
      </c>
      <c r="E55" s="362">
        <f t="shared" si="17"/>
        <v>0.362</v>
      </c>
      <c r="F55" s="362">
        <f t="shared" si="17"/>
        <v>0.374</v>
      </c>
      <c r="G55" s="362">
        <f t="shared" si="17"/>
        <v>0.417</v>
      </c>
      <c r="H55" s="362">
        <f t="shared" si="17"/>
        <v>0.418</v>
      </c>
      <c r="I55" s="363">
        <f t="shared" si="17"/>
        <v>0.434</v>
      </c>
      <c r="J55" s="364">
        <f t="shared" si="17"/>
        <v>0.436</v>
      </c>
      <c r="K55" s="365">
        <f t="shared" si="17"/>
        <v>0.449</v>
      </c>
      <c r="L55" s="366">
        <f t="shared" si="17"/>
        <v>0.457</v>
      </c>
      <c r="M55" s="367">
        <f t="shared" si="17"/>
        <v>0.45</v>
      </c>
      <c r="N55" s="362">
        <f t="shared" si="17"/>
        <v>0.457</v>
      </c>
      <c r="O55" s="362">
        <f t="shared" si="17"/>
        <v>0.458</v>
      </c>
      <c r="P55" s="363">
        <f t="shared" si="17"/>
        <v>0.471</v>
      </c>
      <c r="Q55" s="364">
        <f t="shared" si="17"/>
        <v>0.468</v>
      </c>
      <c r="R55" s="365">
        <f t="shared" si="17"/>
        <v>0.463</v>
      </c>
      <c r="S55" s="365">
        <f t="shared" si="17"/>
        <v>0.427</v>
      </c>
      <c r="T55" s="366">
        <f t="shared" si="17"/>
        <v>0.423</v>
      </c>
      <c r="U55" s="367">
        <f t="shared" si="17"/>
        <v>0.398</v>
      </c>
      <c r="V55" s="362">
        <f t="shared" si="17"/>
        <v>0.372</v>
      </c>
      <c r="W55" s="362">
        <f t="shared" si="17"/>
        <v>0.341</v>
      </c>
      <c r="X55" s="362">
        <f t="shared" si="17"/>
        <v>0.329</v>
      </c>
      <c r="Y55" s="362">
        <f t="shared" si="17"/>
        <v>0.323</v>
      </c>
      <c r="Z55" s="363">
        <f t="shared" si="17"/>
        <v>0.316</v>
      </c>
      <c r="AA55" s="368">
        <f t="shared" si="17"/>
        <v>9.729</v>
      </c>
      <c r="AB55" s="367">
        <f>AVERAGE(C55:Z55)/MAX(C55:Z55)</f>
        <v>0.861</v>
      </c>
      <c r="AC55" s="369">
        <f>AVERAGE(C55:Z55)/MAX(J55:L55)</f>
        <v>0.887</v>
      </c>
      <c r="AD55" s="369">
        <f>AVERAGE(C55:Z55)/MAX(Q55:T55)</f>
        <v>0.866</v>
      </c>
      <c r="AE55" s="369">
        <f>MAX(J55:L55)</f>
        <v>0.457</v>
      </c>
      <c r="AF55" s="370">
        <f>MAX(Q55:T55)</f>
        <v>0.468</v>
      </c>
    </row>
    <row r="56" spans="1:32" ht="21.75" customHeight="1" thickBot="1">
      <c r="A56" s="177"/>
      <c r="B56" s="201" t="s">
        <v>80</v>
      </c>
      <c r="C56" s="430">
        <v>0.342</v>
      </c>
      <c r="D56" s="430">
        <v>0.344</v>
      </c>
      <c r="E56" s="430">
        <v>0.362</v>
      </c>
      <c r="F56" s="430">
        <v>0.374</v>
      </c>
      <c r="G56" s="430">
        <v>0.417</v>
      </c>
      <c r="H56" s="430">
        <v>0.418</v>
      </c>
      <c r="I56" s="431">
        <v>0.434</v>
      </c>
      <c r="J56" s="331">
        <v>0.436</v>
      </c>
      <c r="K56" s="332">
        <v>0.449</v>
      </c>
      <c r="L56" s="333">
        <v>0.457</v>
      </c>
      <c r="M56" s="432">
        <v>0.45</v>
      </c>
      <c r="N56" s="430">
        <v>0.457</v>
      </c>
      <c r="O56" s="430">
        <v>0.458</v>
      </c>
      <c r="P56" s="431">
        <v>0.471</v>
      </c>
      <c r="Q56" s="331">
        <v>0.468</v>
      </c>
      <c r="R56" s="332">
        <v>0.463</v>
      </c>
      <c r="S56" s="332">
        <v>0.427</v>
      </c>
      <c r="T56" s="333">
        <v>0.423</v>
      </c>
      <c r="U56" s="432">
        <v>0.398</v>
      </c>
      <c r="V56" s="430">
        <v>0.372</v>
      </c>
      <c r="W56" s="430">
        <v>0.341</v>
      </c>
      <c r="X56" s="430">
        <v>0.329</v>
      </c>
      <c r="Y56" s="430">
        <v>0.323</v>
      </c>
      <c r="Z56" s="430">
        <v>0.316</v>
      </c>
      <c r="AA56" s="207">
        <f>SUM(C56:Z56)</f>
        <v>9.729</v>
      </c>
      <c r="AB56" s="208">
        <f>AVERAGE(C56:Z56)/MAX(C56:Z56)</f>
        <v>0.861</v>
      </c>
      <c r="AC56" s="209">
        <f>AVERAGE(C56:Z56)/MAX(J56:L56)</f>
        <v>0.887</v>
      </c>
      <c r="AD56" s="209">
        <f>AVERAGE(C56:Z56)/MAX(Q56:T56)</f>
        <v>0.866</v>
      </c>
      <c r="AE56" s="209">
        <f>MAX(J56:L56)</f>
        <v>0.457</v>
      </c>
      <c r="AF56" s="210">
        <f>MAX(Q56:T56)</f>
        <v>0.468</v>
      </c>
    </row>
    <row r="57" spans="1:32" ht="20.25">
      <c r="A57" s="63"/>
      <c r="B57" s="64"/>
      <c r="C57" s="203"/>
      <c r="D57" s="65"/>
      <c r="E57" s="65"/>
      <c r="F57" s="65"/>
      <c r="G57" s="65"/>
      <c r="H57" s="65"/>
      <c r="I57" s="65"/>
      <c r="J57" s="70"/>
      <c r="K57" s="70"/>
      <c r="L57" s="70"/>
      <c r="M57" s="95"/>
      <c r="N57" s="95"/>
      <c r="O57" s="95"/>
      <c r="P57" s="95"/>
      <c r="Q57" s="72"/>
      <c r="R57" s="72"/>
      <c r="S57" s="72"/>
      <c r="T57" s="72"/>
      <c r="U57" s="66"/>
      <c r="V57" s="66"/>
      <c r="W57" s="66"/>
      <c r="X57" s="66"/>
      <c r="Y57" s="66"/>
      <c r="Z57" s="66"/>
      <c r="AA57" s="67"/>
      <c r="AB57" s="68"/>
      <c r="AC57" s="69"/>
      <c r="AD57" s="69"/>
      <c r="AE57" s="69"/>
      <c r="AF57" s="69"/>
    </row>
    <row r="58" spans="1:32" s="1" customFormat="1" ht="30.75" customHeight="1">
      <c r="A58" s="507" t="s">
        <v>102</v>
      </c>
      <c r="B58" s="507"/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507"/>
      <c r="Z58" s="507"/>
      <c r="AA58" s="507"/>
      <c r="AB58" s="507"/>
      <c r="AC58" s="507"/>
      <c r="AD58" s="507"/>
      <c r="AE58" s="507"/>
      <c r="AF58" s="507"/>
    </row>
    <row r="59" spans="1:32" s="1" customFormat="1" ht="18" customHeight="1" thickBot="1">
      <c r="A59" s="165"/>
      <c r="B59" s="165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</row>
    <row r="60" spans="1:32" s="1" customFormat="1" ht="23.25" customHeight="1">
      <c r="A60" s="476"/>
      <c r="B60" s="478" t="s">
        <v>0</v>
      </c>
      <c r="C60" s="468" t="s">
        <v>9</v>
      </c>
      <c r="D60" s="468" t="s">
        <v>10</v>
      </c>
      <c r="E60" s="468" t="s">
        <v>11</v>
      </c>
      <c r="F60" s="468" t="s">
        <v>12</v>
      </c>
      <c r="G60" s="468" t="s">
        <v>13</v>
      </c>
      <c r="H60" s="468" t="s">
        <v>14</v>
      </c>
      <c r="I60" s="458" t="s">
        <v>15</v>
      </c>
      <c r="J60" s="470" t="s">
        <v>16</v>
      </c>
      <c r="K60" s="472" t="s">
        <v>17</v>
      </c>
      <c r="L60" s="474" t="s">
        <v>18</v>
      </c>
      <c r="M60" s="466" t="s">
        <v>19</v>
      </c>
      <c r="N60" s="456" t="s">
        <v>20</v>
      </c>
      <c r="O60" s="456" t="s">
        <v>21</v>
      </c>
      <c r="P60" s="458" t="s">
        <v>22</v>
      </c>
      <c r="Q60" s="470" t="s">
        <v>23</v>
      </c>
      <c r="R60" s="472" t="s">
        <v>24</v>
      </c>
      <c r="S60" s="472" t="s">
        <v>25</v>
      </c>
      <c r="T60" s="474" t="s">
        <v>26</v>
      </c>
      <c r="U60" s="503" t="s">
        <v>27</v>
      </c>
      <c r="V60" s="505" t="s">
        <v>28</v>
      </c>
      <c r="W60" s="505" t="s">
        <v>30</v>
      </c>
      <c r="X60" s="466" t="s">
        <v>29</v>
      </c>
      <c r="Y60" s="456" t="s">
        <v>31</v>
      </c>
      <c r="Z60" s="483" t="s">
        <v>32</v>
      </c>
      <c r="AA60" s="460" t="s">
        <v>1</v>
      </c>
      <c r="AB60" s="462" t="s">
        <v>2</v>
      </c>
      <c r="AC60" s="464" t="s">
        <v>3</v>
      </c>
      <c r="AD60" s="464" t="s">
        <v>4</v>
      </c>
      <c r="AE60" s="452" t="s">
        <v>33</v>
      </c>
      <c r="AF60" s="454" t="s">
        <v>34</v>
      </c>
    </row>
    <row r="61" spans="1:32" s="1" customFormat="1" ht="33.75" customHeight="1" thickBot="1">
      <c r="A61" s="477"/>
      <c r="B61" s="479"/>
      <c r="C61" s="469"/>
      <c r="D61" s="469"/>
      <c r="E61" s="469"/>
      <c r="F61" s="469"/>
      <c r="G61" s="469"/>
      <c r="H61" s="469"/>
      <c r="I61" s="459"/>
      <c r="J61" s="471"/>
      <c r="K61" s="473"/>
      <c r="L61" s="475"/>
      <c r="M61" s="467"/>
      <c r="N61" s="457"/>
      <c r="O61" s="457"/>
      <c r="P61" s="459"/>
      <c r="Q61" s="471"/>
      <c r="R61" s="473"/>
      <c r="S61" s="473"/>
      <c r="T61" s="475"/>
      <c r="U61" s="504"/>
      <c r="V61" s="506"/>
      <c r="W61" s="506"/>
      <c r="X61" s="467"/>
      <c r="Y61" s="457"/>
      <c r="Z61" s="484"/>
      <c r="AA61" s="461"/>
      <c r="AB61" s="463"/>
      <c r="AC61" s="465"/>
      <c r="AD61" s="465"/>
      <c r="AE61" s="453"/>
      <c r="AF61" s="455"/>
    </row>
    <row r="62" spans="1:32" s="2" customFormat="1" ht="37.5" customHeight="1">
      <c r="A62" s="30" t="s">
        <v>5</v>
      </c>
      <c r="B62" s="433" t="s">
        <v>59</v>
      </c>
      <c r="C62" s="41">
        <f>SUM(C63:C67)</f>
        <v>0.197</v>
      </c>
      <c r="D62" s="41">
        <f aca="true" t="shared" si="18" ref="D62:Y62">SUM(D63:D67)</f>
        <v>0.183</v>
      </c>
      <c r="E62" s="41">
        <f t="shared" si="18"/>
        <v>0.172</v>
      </c>
      <c r="F62" s="41">
        <f t="shared" si="18"/>
        <v>0.172</v>
      </c>
      <c r="G62" s="41">
        <f t="shared" si="18"/>
        <v>0.172</v>
      </c>
      <c r="H62" s="41">
        <f t="shared" si="18"/>
        <v>0.174</v>
      </c>
      <c r="I62" s="75">
        <f t="shared" si="18"/>
        <v>0.198</v>
      </c>
      <c r="J62" s="293">
        <f t="shared" si="18"/>
        <v>0.221</v>
      </c>
      <c r="K62" s="294">
        <f t="shared" si="18"/>
        <v>0.241</v>
      </c>
      <c r="L62" s="295">
        <f t="shared" si="18"/>
        <v>0.282</v>
      </c>
      <c r="M62" s="76">
        <f t="shared" si="18"/>
        <v>0.271</v>
      </c>
      <c r="N62" s="41">
        <f t="shared" si="18"/>
        <v>0.26</v>
      </c>
      <c r="O62" s="41">
        <f t="shared" si="18"/>
        <v>0.257</v>
      </c>
      <c r="P62" s="75">
        <f t="shared" si="18"/>
        <v>0.253</v>
      </c>
      <c r="Q62" s="299">
        <f t="shared" si="18"/>
        <v>0.266</v>
      </c>
      <c r="R62" s="300">
        <f t="shared" si="18"/>
        <v>0.293</v>
      </c>
      <c r="S62" s="300">
        <f t="shared" si="18"/>
        <v>0.293</v>
      </c>
      <c r="T62" s="301">
        <f t="shared" si="18"/>
        <v>0.286</v>
      </c>
      <c r="U62" s="76">
        <f t="shared" si="18"/>
        <v>0.275</v>
      </c>
      <c r="V62" s="41">
        <f t="shared" si="18"/>
        <v>0.272</v>
      </c>
      <c r="W62" s="41">
        <f t="shared" si="18"/>
        <v>0.268</v>
      </c>
      <c r="X62" s="41">
        <f t="shared" si="18"/>
        <v>0.255</v>
      </c>
      <c r="Y62" s="41">
        <f t="shared" si="18"/>
        <v>0.23</v>
      </c>
      <c r="Z62" s="41">
        <f>SUM(Z63:Z67)</f>
        <v>0.211</v>
      </c>
      <c r="AA62" s="91">
        <f aca="true" t="shared" si="19" ref="AA62:AA71">SUM(C62:Z62)</f>
        <v>5.702</v>
      </c>
      <c r="AB62" s="83">
        <f aca="true" t="shared" si="20" ref="AB62:AB71">AVERAGE(C62:Z62)/MAX(C62:Z62)</f>
        <v>0.811</v>
      </c>
      <c r="AC62" s="42">
        <f>AVERAGE(C62:Z62)/MAX(J62:L62)</f>
        <v>0.842</v>
      </c>
      <c r="AD62" s="42">
        <f>AVERAGE(C62:Z62)/MAX(Q62:T62)</f>
        <v>0.811</v>
      </c>
      <c r="AE62" s="42">
        <f aca="true" t="shared" si="21" ref="AE62:AE71">MAX(J62:L62)</f>
        <v>0.282</v>
      </c>
      <c r="AF62" s="43">
        <f aca="true" t="shared" si="22" ref="AF62:AF71">MAX(Q62:T62)</f>
        <v>0.293</v>
      </c>
    </row>
    <row r="63" spans="1:32" ht="23.25" customHeight="1">
      <c r="A63" s="136"/>
      <c r="B63" s="442" t="s">
        <v>50</v>
      </c>
      <c r="C63" s="414">
        <v>0</v>
      </c>
      <c r="D63" s="414">
        <v>0</v>
      </c>
      <c r="E63" s="414">
        <v>0</v>
      </c>
      <c r="F63" s="414">
        <v>0</v>
      </c>
      <c r="G63" s="414">
        <v>0</v>
      </c>
      <c r="H63" s="414">
        <v>0</v>
      </c>
      <c r="I63" s="415">
        <v>0</v>
      </c>
      <c r="J63" s="416">
        <v>0</v>
      </c>
      <c r="K63" s="417">
        <v>0</v>
      </c>
      <c r="L63" s="418">
        <v>0</v>
      </c>
      <c r="M63" s="419">
        <v>0</v>
      </c>
      <c r="N63" s="414">
        <v>0</v>
      </c>
      <c r="O63" s="414">
        <v>0</v>
      </c>
      <c r="P63" s="415">
        <v>0</v>
      </c>
      <c r="Q63" s="416">
        <v>0</v>
      </c>
      <c r="R63" s="417">
        <v>0</v>
      </c>
      <c r="S63" s="417">
        <v>0</v>
      </c>
      <c r="T63" s="418">
        <v>0</v>
      </c>
      <c r="U63" s="419">
        <v>0</v>
      </c>
      <c r="V63" s="414">
        <v>0</v>
      </c>
      <c r="W63" s="414">
        <v>0</v>
      </c>
      <c r="X63" s="414">
        <v>0</v>
      </c>
      <c r="Y63" s="414">
        <v>0</v>
      </c>
      <c r="Z63" s="414">
        <v>0</v>
      </c>
      <c r="AA63" s="88">
        <f t="shared" si="19"/>
        <v>0</v>
      </c>
      <c r="AB63" s="90" t="e">
        <f t="shared" si="20"/>
        <v>#DIV/0!</v>
      </c>
      <c r="AC63" s="73">
        <v>0</v>
      </c>
      <c r="AD63" s="73">
        <v>0</v>
      </c>
      <c r="AE63" s="73">
        <f t="shared" si="21"/>
        <v>0</v>
      </c>
      <c r="AF63" s="74">
        <f t="shared" si="22"/>
        <v>0</v>
      </c>
    </row>
    <row r="64" spans="1:32" ht="24" customHeight="1">
      <c r="A64" s="137"/>
      <c r="B64" s="442" t="s">
        <v>51</v>
      </c>
      <c r="C64" s="414">
        <v>0.173</v>
      </c>
      <c r="D64" s="414">
        <v>0.16</v>
      </c>
      <c r="E64" s="414">
        <v>0.151</v>
      </c>
      <c r="F64" s="414">
        <v>0.151</v>
      </c>
      <c r="G64" s="414">
        <v>0.151</v>
      </c>
      <c r="H64" s="414">
        <v>0.153</v>
      </c>
      <c r="I64" s="415">
        <v>0.177</v>
      </c>
      <c r="J64" s="416">
        <v>0.199</v>
      </c>
      <c r="K64" s="417">
        <v>0.218</v>
      </c>
      <c r="L64" s="418">
        <v>0.26</v>
      </c>
      <c r="M64" s="420">
        <v>0.248</v>
      </c>
      <c r="N64" s="421">
        <v>0.237</v>
      </c>
      <c r="O64" s="421">
        <v>0.234</v>
      </c>
      <c r="P64" s="422">
        <v>0.23</v>
      </c>
      <c r="Q64" s="416">
        <v>0.243</v>
      </c>
      <c r="R64" s="417">
        <v>0.271</v>
      </c>
      <c r="S64" s="417">
        <v>0.271</v>
      </c>
      <c r="T64" s="418">
        <v>0.264</v>
      </c>
      <c r="U64" s="419">
        <v>0.253</v>
      </c>
      <c r="V64" s="414">
        <v>0.251</v>
      </c>
      <c r="W64" s="414">
        <v>0.247</v>
      </c>
      <c r="X64" s="414">
        <v>0.233</v>
      </c>
      <c r="Y64" s="414">
        <v>0.208</v>
      </c>
      <c r="Z64" s="414">
        <v>0.189</v>
      </c>
      <c r="AA64" s="88">
        <f t="shared" si="19"/>
        <v>5.172</v>
      </c>
      <c r="AB64" s="90">
        <f t="shared" si="20"/>
        <v>0.795</v>
      </c>
      <c r="AC64" s="73">
        <f aca="true" t="shared" si="23" ref="AC64:AC71">AVERAGE(C64:Z64)/MAX(J64:L64)</f>
        <v>0.829</v>
      </c>
      <c r="AD64" s="73">
        <f aca="true" t="shared" si="24" ref="AD64:AD71">AVERAGE(C64:Z64)/MAX(Q64:T64)</f>
        <v>0.795</v>
      </c>
      <c r="AE64" s="73">
        <f t="shared" si="21"/>
        <v>0.26</v>
      </c>
      <c r="AF64" s="74">
        <f t="shared" si="22"/>
        <v>0.271</v>
      </c>
    </row>
    <row r="65" spans="1:148" s="22" customFormat="1" ht="24" customHeight="1">
      <c r="A65" s="136"/>
      <c r="B65" s="442" t="s">
        <v>52</v>
      </c>
      <c r="C65" s="179">
        <v>0.017</v>
      </c>
      <c r="D65" s="179">
        <v>0.017</v>
      </c>
      <c r="E65" s="179">
        <v>0.017</v>
      </c>
      <c r="F65" s="179">
        <v>0.017</v>
      </c>
      <c r="G65" s="179">
        <v>0.017</v>
      </c>
      <c r="H65" s="179">
        <v>0.017</v>
      </c>
      <c r="I65" s="180">
        <v>0.017</v>
      </c>
      <c r="J65" s="322">
        <v>0.017</v>
      </c>
      <c r="K65" s="323">
        <v>0.018</v>
      </c>
      <c r="L65" s="324">
        <v>0.017</v>
      </c>
      <c r="M65" s="181">
        <v>0.018</v>
      </c>
      <c r="N65" s="179">
        <v>0.018</v>
      </c>
      <c r="O65" s="179">
        <v>0.018</v>
      </c>
      <c r="P65" s="180">
        <v>0.018</v>
      </c>
      <c r="Q65" s="322">
        <v>0.018</v>
      </c>
      <c r="R65" s="323">
        <v>0.017</v>
      </c>
      <c r="S65" s="323">
        <v>0.017</v>
      </c>
      <c r="T65" s="324">
        <v>0.017</v>
      </c>
      <c r="U65" s="181">
        <v>0.017</v>
      </c>
      <c r="V65" s="179">
        <v>0.017</v>
      </c>
      <c r="W65" s="179">
        <v>0.017</v>
      </c>
      <c r="X65" s="179">
        <v>0.018</v>
      </c>
      <c r="Y65" s="179">
        <v>0.018</v>
      </c>
      <c r="Z65" s="180">
        <v>0.018</v>
      </c>
      <c r="AA65" s="88">
        <f t="shared" si="19"/>
        <v>0.417</v>
      </c>
      <c r="AB65" s="90">
        <f t="shared" si="20"/>
        <v>0.965</v>
      </c>
      <c r="AC65" s="73">
        <f t="shared" si="23"/>
        <v>0.965</v>
      </c>
      <c r="AD65" s="73">
        <f t="shared" si="24"/>
        <v>0.965</v>
      </c>
      <c r="AE65" s="73">
        <f t="shared" si="21"/>
        <v>0.018</v>
      </c>
      <c r="AF65" s="74">
        <f t="shared" si="22"/>
        <v>0.018</v>
      </c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</row>
    <row r="66" spans="1:148" s="22" customFormat="1" ht="24" customHeight="1">
      <c r="A66" s="136"/>
      <c r="B66" s="442" t="s">
        <v>53</v>
      </c>
      <c r="C66" s="179">
        <v>0.007</v>
      </c>
      <c r="D66" s="179">
        <v>0.006</v>
      </c>
      <c r="E66" s="179">
        <v>0.004</v>
      </c>
      <c r="F66" s="179">
        <v>0.004</v>
      </c>
      <c r="G66" s="179">
        <v>0.004</v>
      </c>
      <c r="H66" s="179">
        <v>0.004</v>
      </c>
      <c r="I66" s="180">
        <v>0.004</v>
      </c>
      <c r="J66" s="322">
        <v>0.004</v>
      </c>
      <c r="K66" s="323">
        <v>0.004</v>
      </c>
      <c r="L66" s="324">
        <v>0.004</v>
      </c>
      <c r="M66" s="181">
        <v>0.004</v>
      </c>
      <c r="N66" s="179">
        <v>0.004</v>
      </c>
      <c r="O66" s="179">
        <v>0.004</v>
      </c>
      <c r="P66" s="180">
        <v>0.004</v>
      </c>
      <c r="Q66" s="322">
        <v>0.004</v>
      </c>
      <c r="R66" s="323">
        <v>0.004</v>
      </c>
      <c r="S66" s="323">
        <v>0.004</v>
      </c>
      <c r="T66" s="324">
        <v>0.004</v>
      </c>
      <c r="U66" s="181">
        <v>0.005</v>
      </c>
      <c r="V66" s="179">
        <v>0.004</v>
      </c>
      <c r="W66" s="179">
        <v>0.004</v>
      </c>
      <c r="X66" s="179">
        <v>0.004</v>
      </c>
      <c r="Y66" s="179">
        <v>0.004</v>
      </c>
      <c r="Z66" s="180">
        <v>0.004</v>
      </c>
      <c r="AA66" s="88">
        <f t="shared" si="19"/>
        <v>0.102</v>
      </c>
      <c r="AB66" s="90">
        <f t="shared" si="20"/>
        <v>0.607</v>
      </c>
      <c r="AC66" s="73">
        <f t="shared" si="23"/>
        <v>1.063</v>
      </c>
      <c r="AD66" s="73">
        <f t="shared" si="24"/>
        <v>1.063</v>
      </c>
      <c r="AE66" s="73">
        <f t="shared" si="21"/>
        <v>0.004</v>
      </c>
      <c r="AF66" s="74">
        <f t="shared" si="22"/>
        <v>0.004</v>
      </c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</row>
    <row r="67" spans="1:148" s="22" customFormat="1" ht="21.75" customHeight="1">
      <c r="A67" s="136"/>
      <c r="B67" s="442" t="s">
        <v>54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79">
        <v>0</v>
      </c>
      <c r="I67" s="180">
        <v>0</v>
      </c>
      <c r="J67" s="322">
        <v>0.001</v>
      </c>
      <c r="K67" s="323">
        <v>0.001</v>
      </c>
      <c r="L67" s="324">
        <v>0.001</v>
      </c>
      <c r="M67" s="181">
        <v>0.001</v>
      </c>
      <c r="N67" s="179">
        <v>0.001</v>
      </c>
      <c r="O67" s="179">
        <v>0.001</v>
      </c>
      <c r="P67" s="180">
        <v>0.001</v>
      </c>
      <c r="Q67" s="322">
        <v>0.001</v>
      </c>
      <c r="R67" s="323">
        <v>0.001</v>
      </c>
      <c r="S67" s="323">
        <v>0.001</v>
      </c>
      <c r="T67" s="324">
        <v>0.001</v>
      </c>
      <c r="U67" s="181">
        <v>0</v>
      </c>
      <c r="V67" s="179">
        <v>0</v>
      </c>
      <c r="W67" s="179">
        <v>0</v>
      </c>
      <c r="X67" s="179">
        <v>0</v>
      </c>
      <c r="Y67" s="179">
        <v>0</v>
      </c>
      <c r="Z67" s="180">
        <v>0</v>
      </c>
      <c r="AA67" s="88">
        <f t="shared" si="19"/>
        <v>0.011</v>
      </c>
      <c r="AB67" s="90">
        <f t="shared" si="20"/>
        <v>0.458</v>
      </c>
      <c r="AC67" s="73">
        <f t="shared" si="23"/>
        <v>0.458</v>
      </c>
      <c r="AD67" s="73">
        <f t="shared" si="24"/>
        <v>0.458</v>
      </c>
      <c r="AE67" s="73">
        <f t="shared" si="21"/>
        <v>0.001</v>
      </c>
      <c r="AF67" s="74">
        <f t="shared" si="22"/>
        <v>0.001</v>
      </c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</row>
    <row r="68" spans="1:148" s="378" customFormat="1" ht="37.5" customHeight="1">
      <c r="A68" s="375" t="s">
        <v>6</v>
      </c>
      <c r="B68" s="186" t="s">
        <v>55</v>
      </c>
      <c r="C68" s="41">
        <f>C69+C71</f>
        <v>1.519</v>
      </c>
      <c r="D68" s="41">
        <f aca="true" t="shared" si="25" ref="D68:Z68">D69+D71</f>
        <v>1.489</v>
      </c>
      <c r="E68" s="41">
        <f t="shared" si="25"/>
        <v>1.479</v>
      </c>
      <c r="F68" s="41">
        <f t="shared" si="25"/>
        <v>1.537</v>
      </c>
      <c r="G68" s="41">
        <f t="shared" si="25"/>
        <v>1.651</v>
      </c>
      <c r="H68" s="41">
        <f t="shared" si="25"/>
        <v>1.745</v>
      </c>
      <c r="I68" s="75">
        <f t="shared" si="25"/>
        <v>1.863</v>
      </c>
      <c r="J68" s="299">
        <f t="shared" si="25"/>
        <v>1.945</v>
      </c>
      <c r="K68" s="300">
        <f t="shared" si="25"/>
        <v>2.044</v>
      </c>
      <c r="L68" s="301">
        <f t="shared" si="25"/>
        <v>2.118</v>
      </c>
      <c r="M68" s="76">
        <f t="shared" si="25"/>
        <v>2.097</v>
      </c>
      <c r="N68" s="41">
        <f t="shared" si="25"/>
        <v>2.061</v>
      </c>
      <c r="O68" s="41">
        <f t="shared" si="25"/>
        <v>2.114</v>
      </c>
      <c r="P68" s="376">
        <f t="shared" si="25"/>
        <v>2.253</v>
      </c>
      <c r="Q68" s="299">
        <f t="shared" si="25"/>
        <v>2.291</v>
      </c>
      <c r="R68" s="300">
        <f t="shared" si="25"/>
        <v>2.269</v>
      </c>
      <c r="S68" s="300">
        <f t="shared" si="25"/>
        <v>2.235</v>
      </c>
      <c r="T68" s="301">
        <f t="shared" si="25"/>
        <v>2.186</v>
      </c>
      <c r="U68" s="76">
        <f t="shared" si="25"/>
        <v>2.125</v>
      </c>
      <c r="V68" s="41">
        <f t="shared" si="25"/>
        <v>2.034</v>
      </c>
      <c r="W68" s="41">
        <f t="shared" si="25"/>
        <v>1.906</v>
      </c>
      <c r="X68" s="41">
        <f t="shared" si="25"/>
        <v>1.751</v>
      </c>
      <c r="Y68" s="41">
        <f t="shared" si="25"/>
        <v>1.626</v>
      </c>
      <c r="Z68" s="41">
        <f t="shared" si="25"/>
        <v>1.55</v>
      </c>
      <c r="AA68" s="91">
        <f t="shared" si="19"/>
        <v>45.888</v>
      </c>
      <c r="AB68" s="83">
        <f t="shared" si="20"/>
        <v>0.835</v>
      </c>
      <c r="AC68" s="42">
        <f t="shared" si="23"/>
        <v>0.903</v>
      </c>
      <c r="AD68" s="42">
        <f t="shared" si="24"/>
        <v>0.835</v>
      </c>
      <c r="AE68" s="42">
        <f t="shared" si="21"/>
        <v>2.118</v>
      </c>
      <c r="AF68" s="43">
        <f t="shared" si="22"/>
        <v>2.291</v>
      </c>
      <c r="AG68" s="377"/>
      <c r="AH68" s="377"/>
      <c r="AI68" s="377"/>
      <c r="AJ68" s="377"/>
      <c r="AK68" s="377"/>
      <c r="AL68" s="377"/>
      <c r="AM68" s="377"/>
      <c r="AN68" s="377"/>
      <c r="AO68" s="377"/>
      <c r="AP68" s="377"/>
      <c r="AQ68" s="377"/>
      <c r="AR68" s="377"/>
      <c r="AS68" s="377"/>
      <c r="AT68" s="377"/>
      <c r="AU68" s="377"/>
      <c r="AV68" s="377"/>
      <c r="AW68" s="377"/>
      <c r="AX68" s="377"/>
      <c r="AY68" s="377"/>
      <c r="AZ68" s="377"/>
      <c r="BA68" s="377"/>
      <c r="BB68" s="377"/>
      <c r="BC68" s="377"/>
      <c r="BD68" s="377"/>
      <c r="BE68" s="377"/>
      <c r="BF68" s="377"/>
      <c r="BG68" s="377"/>
      <c r="BH68" s="377"/>
      <c r="BI68" s="377"/>
      <c r="BJ68" s="377"/>
      <c r="BK68" s="377"/>
      <c r="BL68" s="377"/>
      <c r="BM68" s="377"/>
      <c r="BN68" s="377"/>
      <c r="BO68" s="377"/>
      <c r="BP68" s="377"/>
      <c r="BQ68" s="377"/>
      <c r="BR68" s="377"/>
      <c r="BS68" s="377"/>
      <c r="BT68" s="377"/>
      <c r="BU68" s="377"/>
      <c r="BV68" s="377"/>
      <c r="BW68" s="377"/>
      <c r="BX68" s="377"/>
      <c r="BY68" s="377"/>
      <c r="BZ68" s="377"/>
      <c r="CA68" s="377"/>
      <c r="CB68" s="377"/>
      <c r="CC68" s="377"/>
      <c r="CD68" s="377"/>
      <c r="CE68" s="377"/>
      <c r="CF68" s="377"/>
      <c r="CG68" s="377"/>
      <c r="CH68" s="377"/>
      <c r="CI68" s="377"/>
      <c r="CJ68" s="377"/>
      <c r="CK68" s="377"/>
      <c r="CL68" s="377"/>
      <c r="CM68" s="377"/>
      <c r="CN68" s="377"/>
      <c r="CO68" s="377"/>
      <c r="CP68" s="377"/>
      <c r="CQ68" s="377"/>
      <c r="CR68" s="377"/>
      <c r="CS68" s="377"/>
      <c r="CT68" s="377"/>
      <c r="CU68" s="377"/>
      <c r="CV68" s="377"/>
      <c r="CW68" s="377"/>
      <c r="CX68" s="377"/>
      <c r="CY68" s="377"/>
      <c r="CZ68" s="377"/>
      <c r="DA68" s="377"/>
      <c r="DB68" s="377"/>
      <c r="DC68" s="377"/>
      <c r="DD68" s="377"/>
      <c r="DE68" s="377"/>
      <c r="DF68" s="377"/>
      <c r="DG68" s="377"/>
      <c r="DH68" s="377"/>
      <c r="DI68" s="377"/>
      <c r="DJ68" s="377"/>
      <c r="DK68" s="377"/>
      <c r="DL68" s="377"/>
      <c r="DM68" s="377"/>
      <c r="DN68" s="377"/>
      <c r="DO68" s="377"/>
      <c r="DP68" s="377"/>
      <c r="DQ68" s="377"/>
      <c r="DR68" s="377"/>
      <c r="DS68" s="377"/>
      <c r="DT68" s="377"/>
      <c r="DU68" s="377"/>
      <c r="DV68" s="377"/>
      <c r="DW68" s="377"/>
      <c r="DX68" s="377"/>
      <c r="DY68" s="377"/>
      <c r="DZ68" s="377"/>
      <c r="EA68" s="377"/>
      <c r="EB68" s="377"/>
      <c r="EC68" s="377"/>
      <c r="ED68" s="377"/>
      <c r="EE68" s="377"/>
      <c r="EF68" s="377"/>
      <c r="EG68" s="377"/>
      <c r="EH68" s="377"/>
      <c r="EI68" s="377"/>
      <c r="EJ68" s="377"/>
      <c r="EK68" s="377"/>
      <c r="EL68" s="377"/>
      <c r="EM68" s="377"/>
      <c r="EN68" s="377"/>
      <c r="EO68" s="377"/>
      <c r="EP68" s="377"/>
      <c r="EQ68" s="377"/>
      <c r="ER68" s="377"/>
    </row>
    <row r="69" spans="1:148" s="22" customFormat="1" ht="22.5" customHeight="1">
      <c r="A69" s="136"/>
      <c r="B69" s="35" t="s">
        <v>56</v>
      </c>
      <c r="C69" s="414">
        <v>0.806</v>
      </c>
      <c r="D69" s="414">
        <v>0.789</v>
      </c>
      <c r="E69" s="414">
        <v>0.784</v>
      </c>
      <c r="F69" s="414">
        <v>0.825</v>
      </c>
      <c r="G69" s="414">
        <v>0.896</v>
      </c>
      <c r="H69" s="414">
        <v>0.937</v>
      </c>
      <c r="I69" s="415">
        <v>1.024</v>
      </c>
      <c r="J69" s="416">
        <v>1.115</v>
      </c>
      <c r="K69" s="417">
        <v>1.189</v>
      </c>
      <c r="L69" s="418">
        <v>1.221</v>
      </c>
      <c r="M69" s="419">
        <v>1.201</v>
      </c>
      <c r="N69" s="414">
        <v>1.173</v>
      </c>
      <c r="O69" s="414">
        <v>1.194</v>
      </c>
      <c r="P69" s="415">
        <v>1.295</v>
      </c>
      <c r="Q69" s="416">
        <v>1.326</v>
      </c>
      <c r="R69" s="417">
        <v>1.31</v>
      </c>
      <c r="S69" s="417">
        <v>1.297</v>
      </c>
      <c r="T69" s="418">
        <v>1.274</v>
      </c>
      <c r="U69" s="419">
        <v>1.245</v>
      </c>
      <c r="V69" s="414">
        <v>1.179</v>
      </c>
      <c r="W69" s="414">
        <v>1.066</v>
      </c>
      <c r="X69" s="414">
        <v>0.966</v>
      </c>
      <c r="Y69" s="414">
        <v>0.887</v>
      </c>
      <c r="Z69" s="415">
        <v>0.832</v>
      </c>
      <c r="AA69" s="88">
        <f t="shared" si="19"/>
        <v>25.831</v>
      </c>
      <c r="AB69" s="84">
        <f t="shared" si="20"/>
        <v>0.812</v>
      </c>
      <c r="AC69" s="37">
        <f t="shared" si="23"/>
        <v>0.881</v>
      </c>
      <c r="AD69" s="37">
        <f t="shared" si="24"/>
        <v>0.812</v>
      </c>
      <c r="AE69" s="37">
        <f t="shared" si="21"/>
        <v>1.221</v>
      </c>
      <c r="AF69" s="40">
        <f t="shared" si="22"/>
        <v>1.326</v>
      </c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</row>
    <row r="70" spans="1:148" s="22" customFormat="1" ht="23.25" customHeight="1">
      <c r="A70" s="136"/>
      <c r="B70" s="35" t="s">
        <v>82</v>
      </c>
      <c r="C70" s="179">
        <v>0.153</v>
      </c>
      <c r="D70" s="179">
        <v>0.153</v>
      </c>
      <c r="E70" s="179">
        <v>0.154</v>
      </c>
      <c r="F70" s="179">
        <v>0.153</v>
      </c>
      <c r="G70" s="179">
        <v>0.153</v>
      </c>
      <c r="H70" s="179">
        <v>0.153</v>
      </c>
      <c r="I70" s="180">
        <v>0.153</v>
      </c>
      <c r="J70" s="322">
        <v>0.153</v>
      </c>
      <c r="K70" s="323">
        <v>0.153</v>
      </c>
      <c r="L70" s="324">
        <v>0.153</v>
      </c>
      <c r="M70" s="181">
        <v>0.153</v>
      </c>
      <c r="N70" s="179">
        <v>0.153</v>
      </c>
      <c r="O70" s="179">
        <v>0.153</v>
      </c>
      <c r="P70" s="180">
        <v>0.152</v>
      </c>
      <c r="Q70" s="322">
        <v>0.152</v>
      </c>
      <c r="R70" s="323">
        <v>0.152</v>
      </c>
      <c r="S70" s="323">
        <v>0.152</v>
      </c>
      <c r="T70" s="324">
        <v>0.152</v>
      </c>
      <c r="U70" s="181">
        <v>0.152</v>
      </c>
      <c r="V70" s="179">
        <v>0.152</v>
      </c>
      <c r="W70" s="179">
        <v>0.153</v>
      </c>
      <c r="X70" s="179">
        <v>0.152</v>
      </c>
      <c r="Y70" s="179">
        <v>0.153</v>
      </c>
      <c r="Z70" s="180">
        <v>0.153</v>
      </c>
      <c r="AA70" s="88">
        <f t="shared" si="19"/>
        <v>3.665</v>
      </c>
      <c r="AB70" s="84">
        <f t="shared" si="20"/>
        <v>0.992</v>
      </c>
      <c r="AC70" s="37">
        <f t="shared" si="23"/>
        <v>0.998</v>
      </c>
      <c r="AD70" s="37">
        <f t="shared" si="24"/>
        <v>1.005</v>
      </c>
      <c r="AE70" s="37">
        <f t="shared" si="21"/>
        <v>0.153</v>
      </c>
      <c r="AF70" s="40">
        <f t="shared" si="22"/>
        <v>0.152</v>
      </c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</row>
    <row r="71" spans="1:148" s="23" customFormat="1" ht="23.25" customHeight="1" thickBot="1">
      <c r="A71" s="406"/>
      <c r="B71" s="435" t="s">
        <v>57</v>
      </c>
      <c r="C71" s="423">
        <v>0.713</v>
      </c>
      <c r="D71" s="423">
        <v>0.7</v>
      </c>
      <c r="E71" s="423">
        <v>0.695</v>
      </c>
      <c r="F71" s="423">
        <v>0.712</v>
      </c>
      <c r="G71" s="423">
        <v>0.755</v>
      </c>
      <c r="H71" s="423">
        <v>0.808</v>
      </c>
      <c r="I71" s="424">
        <v>0.839</v>
      </c>
      <c r="J71" s="325">
        <v>0.83</v>
      </c>
      <c r="K71" s="326">
        <v>0.855</v>
      </c>
      <c r="L71" s="327">
        <v>0.897</v>
      </c>
      <c r="M71" s="425">
        <v>0.896</v>
      </c>
      <c r="N71" s="423">
        <v>0.888</v>
      </c>
      <c r="O71" s="423">
        <v>0.92</v>
      </c>
      <c r="P71" s="424">
        <v>0.958</v>
      </c>
      <c r="Q71" s="325">
        <v>0.965</v>
      </c>
      <c r="R71" s="326">
        <v>0.959</v>
      </c>
      <c r="S71" s="326">
        <v>0.938</v>
      </c>
      <c r="T71" s="327">
        <v>0.912</v>
      </c>
      <c r="U71" s="425">
        <v>0.88</v>
      </c>
      <c r="V71" s="423">
        <v>0.855</v>
      </c>
      <c r="W71" s="423">
        <v>0.84</v>
      </c>
      <c r="X71" s="423">
        <v>0.785</v>
      </c>
      <c r="Y71" s="423">
        <v>0.739</v>
      </c>
      <c r="Z71" s="424">
        <v>0.718</v>
      </c>
      <c r="AA71" s="89">
        <f t="shared" si="19"/>
        <v>20.057</v>
      </c>
      <c r="AB71" s="407">
        <f t="shared" si="20"/>
        <v>0.866</v>
      </c>
      <c r="AC71" s="80">
        <f t="shared" si="23"/>
        <v>0.932</v>
      </c>
      <c r="AD71" s="80">
        <f t="shared" si="24"/>
        <v>0.866</v>
      </c>
      <c r="AE71" s="80">
        <f t="shared" si="21"/>
        <v>0.897</v>
      </c>
      <c r="AF71" s="81">
        <f t="shared" si="22"/>
        <v>0.965</v>
      </c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</row>
    <row r="72" spans="1:32" ht="20.25">
      <c r="A72" s="63"/>
      <c r="B72" s="64"/>
      <c r="C72" s="65"/>
      <c r="D72" s="65"/>
      <c r="E72" s="65"/>
      <c r="F72" s="65"/>
      <c r="G72" s="65"/>
      <c r="H72" s="65"/>
      <c r="I72" s="65"/>
      <c r="J72" s="70"/>
      <c r="K72" s="70"/>
      <c r="L72" s="70"/>
      <c r="M72" s="71"/>
      <c r="N72" s="71"/>
      <c r="O72" s="71"/>
      <c r="P72" s="71"/>
      <c r="Q72" s="72"/>
      <c r="R72" s="72"/>
      <c r="S72" s="72"/>
      <c r="T72" s="72"/>
      <c r="U72" s="66"/>
      <c r="V72" s="66"/>
      <c r="W72" s="66"/>
      <c r="X72" s="66"/>
      <c r="Y72" s="66"/>
      <c r="Z72" s="66"/>
      <c r="AA72" s="67"/>
      <c r="AB72" s="68"/>
      <c r="AC72" s="69"/>
      <c r="AD72" s="69"/>
      <c r="AE72" s="69"/>
      <c r="AF72" s="69"/>
    </row>
    <row r="73" spans="1:32" s="101" customFormat="1" ht="30" customHeight="1" outlineLevel="1">
      <c r="A73" s="507" t="s">
        <v>101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7"/>
      <c r="Y73" s="507"/>
      <c r="Z73" s="507"/>
      <c r="AA73" s="507"/>
      <c r="AB73" s="507"/>
      <c r="AC73" s="507"/>
      <c r="AD73" s="507"/>
      <c r="AE73" s="507"/>
      <c r="AF73" s="507"/>
    </row>
    <row r="74" spans="1:32" s="101" customFormat="1" ht="17.25" customHeight="1" outlineLevel="1" thickBot="1">
      <c r="A74" s="166"/>
      <c r="B74" s="166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</row>
    <row r="75" spans="1:256" s="101" customFormat="1" ht="23.25" customHeight="1" outlineLevel="1">
      <c r="A75" s="508"/>
      <c r="B75" s="510" t="s">
        <v>0</v>
      </c>
      <c r="C75" s="512" t="s">
        <v>9</v>
      </c>
      <c r="D75" s="512" t="s">
        <v>10</v>
      </c>
      <c r="E75" s="512" t="s">
        <v>11</v>
      </c>
      <c r="F75" s="512" t="s">
        <v>12</v>
      </c>
      <c r="G75" s="512" t="s">
        <v>13</v>
      </c>
      <c r="H75" s="512" t="s">
        <v>14</v>
      </c>
      <c r="I75" s="514" t="s">
        <v>15</v>
      </c>
      <c r="J75" s="516" t="s">
        <v>16</v>
      </c>
      <c r="K75" s="518" t="s">
        <v>17</v>
      </c>
      <c r="L75" s="520" t="s">
        <v>18</v>
      </c>
      <c r="M75" s="522" t="s">
        <v>19</v>
      </c>
      <c r="N75" s="524" t="s">
        <v>20</v>
      </c>
      <c r="O75" s="524" t="s">
        <v>21</v>
      </c>
      <c r="P75" s="514" t="s">
        <v>22</v>
      </c>
      <c r="Q75" s="516" t="s">
        <v>23</v>
      </c>
      <c r="R75" s="518" t="s">
        <v>24</v>
      </c>
      <c r="S75" s="518" t="s">
        <v>25</v>
      </c>
      <c r="T75" s="520" t="s">
        <v>26</v>
      </c>
      <c r="U75" s="522" t="s">
        <v>27</v>
      </c>
      <c r="V75" s="512" t="s">
        <v>28</v>
      </c>
      <c r="W75" s="512" t="s">
        <v>30</v>
      </c>
      <c r="X75" s="512" t="s">
        <v>29</v>
      </c>
      <c r="Y75" s="524" t="s">
        <v>31</v>
      </c>
      <c r="Z75" s="514" t="s">
        <v>32</v>
      </c>
      <c r="AA75" s="532" t="s">
        <v>1</v>
      </c>
      <c r="AB75" s="534" t="s">
        <v>2</v>
      </c>
      <c r="AC75" s="526" t="s">
        <v>3</v>
      </c>
      <c r="AD75" s="526" t="s">
        <v>4</v>
      </c>
      <c r="AE75" s="528" t="s">
        <v>33</v>
      </c>
      <c r="AF75" s="530" t="s">
        <v>34</v>
      </c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</row>
    <row r="76" spans="1:256" s="101" customFormat="1" ht="37.5" customHeight="1" outlineLevel="1" thickBot="1">
      <c r="A76" s="509"/>
      <c r="B76" s="511"/>
      <c r="C76" s="513"/>
      <c r="D76" s="513"/>
      <c r="E76" s="513"/>
      <c r="F76" s="513"/>
      <c r="G76" s="513"/>
      <c r="H76" s="513"/>
      <c r="I76" s="515"/>
      <c r="J76" s="517"/>
      <c r="K76" s="519"/>
      <c r="L76" s="521"/>
      <c r="M76" s="523"/>
      <c r="N76" s="525"/>
      <c r="O76" s="525"/>
      <c r="P76" s="515"/>
      <c r="Q76" s="517"/>
      <c r="R76" s="519"/>
      <c r="S76" s="519"/>
      <c r="T76" s="521"/>
      <c r="U76" s="523"/>
      <c r="V76" s="513"/>
      <c r="W76" s="513"/>
      <c r="X76" s="513"/>
      <c r="Y76" s="525"/>
      <c r="Z76" s="515"/>
      <c r="AA76" s="533"/>
      <c r="AB76" s="535"/>
      <c r="AC76" s="527"/>
      <c r="AD76" s="527"/>
      <c r="AE76" s="529"/>
      <c r="AF76" s="531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</row>
    <row r="77" spans="1:256" s="381" customFormat="1" ht="40.5" customHeight="1" outlineLevel="1">
      <c r="A77" s="379" t="s">
        <v>5</v>
      </c>
      <c r="B77" s="443" t="s">
        <v>75</v>
      </c>
      <c r="C77" s="362">
        <f>C78+C79</f>
        <v>7.586</v>
      </c>
      <c r="D77" s="362">
        <f aca="true" t="shared" si="26" ref="D77:Z77">D78+D79</f>
        <v>7.382</v>
      </c>
      <c r="E77" s="362">
        <f t="shared" si="26"/>
        <v>7.302</v>
      </c>
      <c r="F77" s="362">
        <f t="shared" si="26"/>
        <v>7.262</v>
      </c>
      <c r="G77" s="362">
        <f t="shared" si="26"/>
        <v>7.276</v>
      </c>
      <c r="H77" s="362">
        <f t="shared" si="26"/>
        <v>7.626</v>
      </c>
      <c r="I77" s="363">
        <f t="shared" si="26"/>
        <v>7.935</v>
      </c>
      <c r="J77" s="364">
        <f t="shared" si="26"/>
        <v>8.204</v>
      </c>
      <c r="K77" s="365">
        <f t="shared" si="26"/>
        <v>8.486</v>
      </c>
      <c r="L77" s="366">
        <f t="shared" si="26"/>
        <v>8.743</v>
      </c>
      <c r="M77" s="367">
        <f t="shared" si="26"/>
        <v>8.782</v>
      </c>
      <c r="N77" s="362">
        <f t="shared" si="26"/>
        <v>8.857</v>
      </c>
      <c r="O77" s="362">
        <f t="shared" si="26"/>
        <v>8.755</v>
      </c>
      <c r="P77" s="363">
        <f t="shared" si="26"/>
        <v>8.741</v>
      </c>
      <c r="Q77" s="364">
        <f t="shared" si="26"/>
        <v>8.981</v>
      </c>
      <c r="R77" s="365">
        <f t="shared" si="26"/>
        <v>9.061</v>
      </c>
      <c r="S77" s="365">
        <f t="shared" si="26"/>
        <v>8.96</v>
      </c>
      <c r="T77" s="366">
        <f t="shared" si="26"/>
        <v>8.838</v>
      </c>
      <c r="U77" s="367">
        <f t="shared" si="26"/>
        <v>8.763</v>
      </c>
      <c r="V77" s="362">
        <f t="shared" si="26"/>
        <v>8.681</v>
      </c>
      <c r="W77" s="362">
        <f t="shared" si="26"/>
        <v>8.861</v>
      </c>
      <c r="X77" s="362">
        <f t="shared" si="26"/>
        <v>8.705</v>
      </c>
      <c r="Y77" s="362">
        <f t="shared" si="26"/>
        <v>8.41</v>
      </c>
      <c r="Z77" s="362">
        <f t="shared" si="26"/>
        <v>8.078</v>
      </c>
      <c r="AA77" s="368">
        <f>SUM(C77:Z77)</f>
        <v>200.275</v>
      </c>
      <c r="AB77" s="132">
        <f>AVERAGE(C77:Z77)/MAX(C77:Z77)</f>
        <v>0.921</v>
      </c>
      <c r="AC77" s="133">
        <f>AVERAGE(C77:Z77)/MAX(J77:L77)</f>
        <v>0.954</v>
      </c>
      <c r="AD77" s="133">
        <f>AVERAGE(C77:Z77)/MAX(Q77:T77)</f>
        <v>0.921</v>
      </c>
      <c r="AE77" s="133">
        <f>MAX(J77:L77)</f>
        <v>8.743</v>
      </c>
      <c r="AF77" s="134">
        <f>MAX(Q77:T77)</f>
        <v>9.061</v>
      </c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380"/>
      <c r="AZ77" s="380"/>
      <c r="BA77" s="380"/>
      <c r="BB77" s="380"/>
      <c r="BC77" s="380"/>
      <c r="BD77" s="380"/>
      <c r="BE77" s="380"/>
      <c r="BF77" s="380"/>
      <c r="BG77" s="380"/>
      <c r="BH77" s="380"/>
      <c r="BI77" s="380"/>
      <c r="BJ77" s="380"/>
      <c r="BK77" s="380"/>
      <c r="BL77" s="380"/>
      <c r="BM77" s="380"/>
      <c r="BN77" s="380"/>
      <c r="BO77" s="380"/>
      <c r="BP77" s="380"/>
      <c r="BQ77" s="380"/>
      <c r="BR77" s="380"/>
      <c r="BS77" s="380"/>
      <c r="BT77" s="380"/>
      <c r="BU77" s="380"/>
      <c r="BV77" s="380"/>
      <c r="BW77" s="380"/>
      <c r="BX77" s="380"/>
      <c r="BY77" s="380"/>
      <c r="BZ77" s="380"/>
      <c r="CA77" s="380"/>
      <c r="CB77" s="380"/>
      <c r="CC77" s="380"/>
      <c r="CD77" s="380"/>
      <c r="CE77" s="380"/>
      <c r="CF77" s="380"/>
      <c r="CG77" s="380"/>
      <c r="CH77" s="380"/>
      <c r="CI77" s="380"/>
      <c r="CJ77" s="380"/>
      <c r="CK77" s="380"/>
      <c r="CL77" s="380"/>
      <c r="CM77" s="380"/>
      <c r="CN77" s="380"/>
      <c r="CO77" s="380"/>
      <c r="CP77" s="380"/>
      <c r="CQ77" s="380"/>
      <c r="CR77" s="380"/>
      <c r="CS77" s="380"/>
      <c r="CT77" s="380"/>
      <c r="CU77" s="380"/>
      <c r="CV77" s="380"/>
      <c r="CW77" s="380"/>
      <c r="CX77" s="380"/>
      <c r="CY77" s="380"/>
      <c r="CZ77" s="380"/>
      <c r="DA77" s="380"/>
      <c r="DB77" s="380"/>
      <c r="DC77" s="380"/>
      <c r="DD77" s="380"/>
      <c r="DE77" s="380"/>
      <c r="DF77" s="380"/>
      <c r="DG77" s="380"/>
      <c r="DH77" s="380"/>
      <c r="DI77" s="380"/>
      <c r="DJ77" s="380"/>
      <c r="DK77" s="380"/>
      <c r="DL77" s="380"/>
      <c r="DM77" s="380"/>
      <c r="DN77" s="380"/>
      <c r="DO77" s="380"/>
      <c r="DP77" s="380"/>
      <c r="DQ77" s="380"/>
      <c r="DR77" s="380"/>
      <c r="DS77" s="380"/>
      <c r="DT77" s="380"/>
      <c r="DU77" s="380"/>
      <c r="DV77" s="380"/>
      <c r="DW77" s="380"/>
      <c r="DX77" s="380"/>
      <c r="DY77" s="380"/>
      <c r="DZ77" s="380"/>
      <c r="EA77" s="380"/>
      <c r="EB77" s="380"/>
      <c r="EC77" s="380"/>
      <c r="ED77" s="380"/>
      <c r="EE77" s="380"/>
      <c r="EF77" s="380"/>
      <c r="EG77" s="380"/>
      <c r="EH77" s="380"/>
      <c r="EI77" s="380"/>
      <c r="EJ77" s="380"/>
      <c r="EK77" s="380"/>
      <c r="EL77" s="380"/>
      <c r="EM77" s="380"/>
      <c r="EN77" s="380"/>
      <c r="EO77" s="380"/>
      <c r="EP77" s="380"/>
      <c r="EQ77" s="380"/>
      <c r="ER77" s="380"/>
      <c r="ES77" s="380"/>
      <c r="ET77" s="380"/>
      <c r="EU77" s="380"/>
      <c r="EV77" s="380"/>
      <c r="EW77" s="380"/>
      <c r="EX77" s="380"/>
      <c r="EY77" s="380"/>
      <c r="EZ77" s="380"/>
      <c r="FA77" s="380"/>
      <c r="FB77" s="380"/>
      <c r="FC77" s="380"/>
      <c r="FD77" s="380"/>
      <c r="FE77" s="380"/>
      <c r="FF77" s="380"/>
      <c r="FG77" s="380"/>
      <c r="FH77" s="380"/>
      <c r="FI77" s="380"/>
      <c r="FJ77" s="380"/>
      <c r="FK77" s="380"/>
      <c r="FL77" s="380"/>
      <c r="FM77" s="380"/>
      <c r="FN77" s="380"/>
      <c r="FO77" s="380"/>
      <c r="FP77" s="380"/>
      <c r="FQ77" s="380"/>
      <c r="FR77" s="380"/>
      <c r="FS77" s="380"/>
      <c r="FT77" s="380"/>
      <c r="FU77" s="380"/>
      <c r="FV77" s="380"/>
      <c r="FW77" s="380"/>
      <c r="FX77" s="380"/>
      <c r="FY77" s="380"/>
      <c r="FZ77" s="380"/>
      <c r="GA77" s="380"/>
      <c r="GB77" s="380"/>
      <c r="GC77" s="380"/>
      <c r="GD77" s="380"/>
      <c r="GE77" s="380"/>
      <c r="GF77" s="380"/>
      <c r="GG77" s="380"/>
      <c r="GH77" s="380"/>
      <c r="GI77" s="380"/>
      <c r="GJ77" s="380"/>
      <c r="GK77" s="380"/>
      <c r="GL77" s="380"/>
      <c r="GM77" s="380"/>
      <c r="GN77" s="380"/>
      <c r="GO77" s="380"/>
      <c r="GP77" s="380"/>
      <c r="GQ77" s="380"/>
      <c r="GR77" s="380"/>
      <c r="GS77" s="380"/>
      <c r="GT77" s="380"/>
      <c r="GU77" s="380"/>
      <c r="GV77" s="380"/>
      <c r="GW77" s="380"/>
      <c r="GX77" s="380"/>
      <c r="GY77" s="380"/>
      <c r="GZ77" s="380"/>
      <c r="HA77" s="380"/>
      <c r="HB77" s="380"/>
      <c r="HC77" s="380"/>
      <c r="HD77" s="380"/>
      <c r="HE77" s="380"/>
      <c r="HF77" s="380"/>
      <c r="HG77" s="380"/>
      <c r="HH77" s="380"/>
      <c r="HI77" s="380"/>
      <c r="HJ77" s="380"/>
      <c r="HK77" s="380"/>
      <c r="HL77" s="380"/>
      <c r="HM77" s="380"/>
      <c r="HN77" s="380"/>
      <c r="HO77" s="380"/>
      <c r="HP77" s="380"/>
      <c r="HQ77" s="380"/>
      <c r="HR77" s="380"/>
      <c r="HS77" s="380"/>
      <c r="HT77" s="380"/>
      <c r="HU77" s="380"/>
      <c r="HV77" s="380"/>
      <c r="HW77" s="380"/>
      <c r="HX77" s="380"/>
      <c r="HY77" s="380"/>
      <c r="HZ77" s="380"/>
      <c r="IA77" s="380"/>
      <c r="IB77" s="380"/>
      <c r="IC77" s="380"/>
      <c r="ID77" s="380"/>
      <c r="IE77" s="380"/>
      <c r="IF77" s="380"/>
      <c r="IG77" s="380"/>
      <c r="IH77" s="380"/>
      <c r="II77" s="380"/>
      <c r="IJ77" s="380"/>
      <c r="IK77" s="380"/>
      <c r="IL77" s="380"/>
      <c r="IM77" s="380"/>
      <c r="IN77" s="380"/>
      <c r="IO77" s="380"/>
      <c r="IP77" s="380"/>
      <c r="IQ77" s="380"/>
      <c r="IR77" s="380"/>
      <c r="IS77" s="380"/>
      <c r="IT77" s="380"/>
      <c r="IU77" s="380"/>
      <c r="IV77" s="380"/>
    </row>
    <row r="78" spans="1:32" s="102" customFormat="1" ht="21" customHeight="1" outlineLevel="1">
      <c r="A78" s="143"/>
      <c r="B78" s="444" t="s">
        <v>37</v>
      </c>
      <c r="C78" s="264">
        <v>3.626</v>
      </c>
      <c r="D78" s="264">
        <v>3.554</v>
      </c>
      <c r="E78" s="264">
        <v>3.514</v>
      </c>
      <c r="F78" s="264">
        <v>3.5</v>
      </c>
      <c r="G78" s="264">
        <v>3.514</v>
      </c>
      <c r="H78" s="264">
        <v>3.64</v>
      </c>
      <c r="I78" s="264">
        <v>3.777</v>
      </c>
      <c r="J78" s="314">
        <v>3.914</v>
      </c>
      <c r="K78" s="315">
        <v>4.13</v>
      </c>
      <c r="L78" s="316">
        <v>4.321</v>
      </c>
      <c r="M78" s="265">
        <v>4.281</v>
      </c>
      <c r="N78" s="265">
        <v>4.303</v>
      </c>
      <c r="O78" s="265">
        <v>4.241</v>
      </c>
      <c r="P78" s="265">
        <v>4.227</v>
      </c>
      <c r="Q78" s="320">
        <v>4.295</v>
      </c>
      <c r="R78" s="315">
        <v>4.335</v>
      </c>
      <c r="S78" s="315">
        <v>4.274</v>
      </c>
      <c r="T78" s="316">
        <v>4.231</v>
      </c>
      <c r="U78" s="266">
        <v>4.13</v>
      </c>
      <c r="V78" s="266">
        <v>4.061</v>
      </c>
      <c r="W78" s="266">
        <v>4.083</v>
      </c>
      <c r="X78" s="266">
        <v>3.993</v>
      </c>
      <c r="Y78" s="266">
        <v>3.856</v>
      </c>
      <c r="Z78" s="266">
        <v>3.748</v>
      </c>
      <c r="AA78" s="88">
        <f>SUM(C78:Z78)</f>
        <v>95.548</v>
      </c>
      <c r="AB78" s="105">
        <f>AVERAGE(C78:Z78)/MAX(C78:Z78)</f>
        <v>0.918</v>
      </c>
      <c r="AC78" s="37">
        <f>AVERAGE(C78:Z78)/MAX(J78:L78)</f>
        <v>0.921</v>
      </c>
      <c r="AD78" s="37">
        <f>AVERAGE(C78:Z78)/MAX(Q78:T78)</f>
        <v>0.918</v>
      </c>
      <c r="AE78" s="37">
        <f>MAX(J78:L78)</f>
        <v>4.321</v>
      </c>
      <c r="AF78" s="40">
        <f>MAX(Q78:T78)</f>
        <v>4.335</v>
      </c>
    </row>
    <row r="79" spans="1:32" s="102" customFormat="1" ht="23.25" customHeight="1" outlineLevel="1" thickBot="1">
      <c r="A79" s="144"/>
      <c r="B79" s="445" t="s">
        <v>38</v>
      </c>
      <c r="C79" s="260">
        <v>3.96</v>
      </c>
      <c r="D79" s="260">
        <v>3.828</v>
      </c>
      <c r="E79" s="260">
        <v>3.788</v>
      </c>
      <c r="F79" s="260">
        <v>3.762</v>
      </c>
      <c r="G79" s="260">
        <v>3.762</v>
      </c>
      <c r="H79" s="260">
        <v>3.986</v>
      </c>
      <c r="I79" s="267">
        <v>4.158</v>
      </c>
      <c r="J79" s="317">
        <v>4.29</v>
      </c>
      <c r="K79" s="318">
        <v>4.356</v>
      </c>
      <c r="L79" s="319">
        <v>4.422</v>
      </c>
      <c r="M79" s="268">
        <v>4.501</v>
      </c>
      <c r="N79" s="263">
        <v>4.554</v>
      </c>
      <c r="O79" s="263">
        <v>4.514</v>
      </c>
      <c r="P79" s="261">
        <v>4.514</v>
      </c>
      <c r="Q79" s="317">
        <v>4.686</v>
      </c>
      <c r="R79" s="318">
        <v>4.726</v>
      </c>
      <c r="S79" s="321">
        <v>4.686</v>
      </c>
      <c r="T79" s="319">
        <v>4.607</v>
      </c>
      <c r="U79" s="268">
        <v>4.633</v>
      </c>
      <c r="V79" s="263">
        <v>4.62</v>
      </c>
      <c r="W79" s="263">
        <v>4.778</v>
      </c>
      <c r="X79" s="263">
        <v>4.712</v>
      </c>
      <c r="Y79" s="263">
        <v>4.554</v>
      </c>
      <c r="Z79" s="263">
        <v>4.33</v>
      </c>
      <c r="AA79" s="89">
        <f>SUM(C79:Z79)</f>
        <v>104.727</v>
      </c>
      <c r="AB79" s="135">
        <f>AVERAGE(C79:Z79)/MAX(C79:Z79)</f>
        <v>0.913</v>
      </c>
      <c r="AC79" s="80">
        <f>AVERAGE(C79:Z79)/MAX(J79:L79)</f>
        <v>0.987</v>
      </c>
      <c r="AD79" s="80">
        <f>AVERAGE(C79:Z79)/MAX(Q79:T79)</f>
        <v>0.923</v>
      </c>
      <c r="AE79" s="80">
        <f>MAX(J79:L79)</f>
        <v>4.422</v>
      </c>
      <c r="AF79" s="81">
        <f>MAX(Q79:T79)</f>
        <v>4.726</v>
      </c>
    </row>
    <row r="80" ht="17.25" customHeight="1"/>
    <row r="81" ht="20.25" customHeight="1"/>
    <row r="82" spans="1:32" s="1" customFormat="1" ht="30.75" customHeight="1">
      <c r="A82" s="507" t="s">
        <v>100</v>
      </c>
      <c r="B82" s="507"/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</row>
    <row r="83" spans="1:32" s="1" customFormat="1" ht="18" customHeight="1" thickBot="1">
      <c r="A83" s="62"/>
      <c r="B83" s="165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</row>
    <row r="84" spans="1:32" s="1" customFormat="1" ht="23.25" customHeight="1">
      <c r="A84" s="476"/>
      <c r="B84" s="478" t="s">
        <v>0</v>
      </c>
      <c r="C84" s="468" t="s">
        <v>9</v>
      </c>
      <c r="D84" s="468" t="s">
        <v>10</v>
      </c>
      <c r="E84" s="468" t="s">
        <v>11</v>
      </c>
      <c r="F84" s="468" t="s">
        <v>12</v>
      </c>
      <c r="G84" s="468" t="s">
        <v>13</v>
      </c>
      <c r="H84" s="468" t="s">
        <v>14</v>
      </c>
      <c r="I84" s="458" t="s">
        <v>15</v>
      </c>
      <c r="J84" s="470" t="s">
        <v>16</v>
      </c>
      <c r="K84" s="472" t="s">
        <v>17</v>
      </c>
      <c r="L84" s="474" t="s">
        <v>18</v>
      </c>
      <c r="M84" s="466" t="s">
        <v>19</v>
      </c>
      <c r="N84" s="456" t="s">
        <v>20</v>
      </c>
      <c r="O84" s="456" t="s">
        <v>21</v>
      </c>
      <c r="P84" s="458" t="s">
        <v>22</v>
      </c>
      <c r="Q84" s="470" t="s">
        <v>23</v>
      </c>
      <c r="R84" s="472" t="s">
        <v>24</v>
      </c>
      <c r="S84" s="472" t="s">
        <v>25</v>
      </c>
      <c r="T84" s="474" t="s">
        <v>26</v>
      </c>
      <c r="U84" s="466" t="s">
        <v>27</v>
      </c>
      <c r="V84" s="468" t="s">
        <v>28</v>
      </c>
      <c r="W84" s="468" t="s">
        <v>30</v>
      </c>
      <c r="X84" s="468" t="s">
        <v>29</v>
      </c>
      <c r="Y84" s="456" t="s">
        <v>31</v>
      </c>
      <c r="Z84" s="458" t="s">
        <v>32</v>
      </c>
      <c r="AA84" s="460" t="s">
        <v>1</v>
      </c>
      <c r="AB84" s="462" t="s">
        <v>2</v>
      </c>
      <c r="AC84" s="464" t="s">
        <v>3</v>
      </c>
      <c r="AD84" s="464" t="s">
        <v>4</v>
      </c>
      <c r="AE84" s="452" t="s">
        <v>33</v>
      </c>
      <c r="AF84" s="454" t="s">
        <v>34</v>
      </c>
    </row>
    <row r="85" spans="1:32" s="1" customFormat="1" ht="31.5" customHeight="1" thickBot="1">
      <c r="A85" s="477"/>
      <c r="B85" s="479"/>
      <c r="C85" s="469"/>
      <c r="D85" s="469"/>
      <c r="E85" s="469"/>
      <c r="F85" s="469"/>
      <c r="G85" s="469"/>
      <c r="H85" s="469"/>
      <c r="I85" s="459"/>
      <c r="J85" s="471"/>
      <c r="K85" s="473"/>
      <c r="L85" s="475"/>
      <c r="M85" s="467"/>
      <c r="N85" s="457"/>
      <c r="O85" s="457"/>
      <c r="P85" s="459"/>
      <c r="Q85" s="471"/>
      <c r="R85" s="473"/>
      <c r="S85" s="473"/>
      <c r="T85" s="475"/>
      <c r="U85" s="467"/>
      <c r="V85" s="469"/>
      <c r="W85" s="469"/>
      <c r="X85" s="469"/>
      <c r="Y85" s="457"/>
      <c r="Z85" s="459"/>
      <c r="AA85" s="461"/>
      <c r="AB85" s="463"/>
      <c r="AC85" s="465"/>
      <c r="AD85" s="465"/>
      <c r="AE85" s="453"/>
      <c r="AF85" s="455"/>
    </row>
    <row r="86" spans="1:32" s="2" customFormat="1" ht="37.5" customHeight="1">
      <c r="A86" s="30" t="s">
        <v>5</v>
      </c>
      <c r="B86" s="433" t="s">
        <v>60</v>
      </c>
      <c r="C86" s="116">
        <f>C87+C88</f>
        <v>0.343</v>
      </c>
      <c r="D86" s="116">
        <f aca="true" t="shared" si="27" ref="D86:Z86">D87+D88</f>
        <v>0.341</v>
      </c>
      <c r="E86" s="116">
        <f t="shared" si="27"/>
        <v>0.342</v>
      </c>
      <c r="F86" s="116">
        <f t="shared" si="27"/>
        <v>0.341</v>
      </c>
      <c r="G86" s="116">
        <f t="shared" si="27"/>
        <v>0.343</v>
      </c>
      <c r="H86" s="116">
        <f t="shared" si="27"/>
        <v>0.34</v>
      </c>
      <c r="I86" s="117">
        <f t="shared" si="27"/>
        <v>0.341</v>
      </c>
      <c r="J86" s="284">
        <f t="shared" si="27"/>
        <v>0.333</v>
      </c>
      <c r="K86" s="285">
        <f t="shared" si="27"/>
        <v>0.33</v>
      </c>
      <c r="L86" s="286">
        <f t="shared" si="27"/>
        <v>0.336</v>
      </c>
      <c r="M86" s="118">
        <f t="shared" si="27"/>
        <v>0.336</v>
      </c>
      <c r="N86" s="116">
        <f t="shared" si="27"/>
        <v>0.327</v>
      </c>
      <c r="O86" s="116">
        <f t="shared" si="27"/>
        <v>0.33</v>
      </c>
      <c r="P86" s="117">
        <f t="shared" si="27"/>
        <v>0.333</v>
      </c>
      <c r="Q86" s="284">
        <f t="shared" si="27"/>
        <v>0.335</v>
      </c>
      <c r="R86" s="285">
        <f t="shared" si="27"/>
        <v>0.332</v>
      </c>
      <c r="S86" s="285">
        <f t="shared" si="27"/>
        <v>0.329</v>
      </c>
      <c r="T86" s="286">
        <f t="shared" si="27"/>
        <v>0.33</v>
      </c>
      <c r="U86" s="118">
        <f t="shared" si="27"/>
        <v>0.327</v>
      </c>
      <c r="V86" s="116">
        <f t="shared" si="27"/>
        <v>0.321</v>
      </c>
      <c r="W86" s="116">
        <f t="shared" si="27"/>
        <v>0.319</v>
      </c>
      <c r="X86" s="116">
        <f t="shared" si="27"/>
        <v>0.318</v>
      </c>
      <c r="Y86" s="116">
        <f t="shared" si="27"/>
        <v>0.316</v>
      </c>
      <c r="Z86" s="116">
        <f t="shared" si="27"/>
        <v>0.314</v>
      </c>
      <c r="AA86" s="119">
        <f>SUM(C86:Z86)</f>
        <v>7.957</v>
      </c>
      <c r="AB86" s="83">
        <f>AVERAGE(C86:Z86)/MAX(C86:Z86)</f>
        <v>0.967</v>
      </c>
      <c r="AC86" s="42">
        <f>AVERAGE(C86:Z86)/MAX(J86:L86)</f>
        <v>0.987</v>
      </c>
      <c r="AD86" s="42">
        <f>AVERAGE(C86:Z86)/MAX(Q86:T86)</f>
        <v>0.99</v>
      </c>
      <c r="AE86" s="42">
        <f>MAX(J86:L86)</f>
        <v>0.336</v>
      </c>
      <c r="AF86" s="43">
        <f>MAX(Q86:T86)</f>
        <v>0.335</v>
      </c>
    </row>
    <row r="87" spans="1:32" s="2" customFormat="1" ht="22.5" customHeight="1">
      <c r="A87" s="142"/>
      <c r="B87" s="446" t="s">
        <v>45</v>
      </c>
      <c r="C87" s="396">
        <v>0</v>
      </c>
      <c r="D87" s="396">
        <v>0</v>
      </c>
      <c r="E87" s="396">
        <v>0</v>
      </c>
      <c r="F87" s="396">
        <v>0</v>
      </c>
      <c r="G87" s="396">
        <v>0</v>
      </c>
      <c r="H87" s="396">
        <v>0</v>
      </c>
      <c r="I87" s="398">
        <v>0</v>
      </c>
      <c r="J87" s="404">
        <v>0</v>
      </c>
      <c r="K87" s="397">
        <v>0</v>
      </c>
      <c r="L87" s="405">
        <v>0</v>
      </c>
      <c r="M87" s="399">
        <v>0</v>
      </c>
      <c r="N87" s="396">
        <v>0</v>
      </c>
      <c r="O87" s="396">
        <v>0</v>
      </c>
      <c r="P87" s="398">
        <v>0</v>
      </c>
      <c r="Q87" s="404">
        <v>0</v>
      </c>
      <c r="R87" s="397">
        <v>0</v>
      </c>
      <c r="S87" s="397">
        <v>0</v>
      </c>
      <c r="T87" s="405">
        <v>0</v>
      </c>
      <c r="U87" s="399">
        <v>0</v>
      </c>
      <c r="V87" s="396">
        <v>0</v>
      </c>
      <c r="W87" s="396">
        <v>0</v>
      </c>
      <c r="X87" s="396">
        <v>0</v>
      </c>
      <c r="Y87" s="396">
        <v>0</v>
      </c>
      <c r="Z87" s="396">
        <v>0</v>
      </c>
      <c r="AA87" s="168">
        <f>SUM(C87:Z87)</f>
        <v>0</v>
      </c>
      <c r="AB87" s="90" t="e">
        <f>AVERAGE(C87:Z87)/MAX(C87:Z87)</f>
        <v>#DIV/0!</v>
      </c>
      <c r="AC87" s="73" t="e">
        <f>AVERAGE(C87:Z87)/MAX(J87:L87)</f>
        <v>#DIV/0!</v>
      </c>
      <c r="AD87" s="73" t="e">
        <f>AVERAGE(C87:Z87)/MAX(Q87:T87)</f>
        <v>#DIV/0!</v>
      </c>
      <c r="AE87" s="73">
        <f>MAX(J87:L87)</f>
        <v>0</v>
      </c>
      <c r="AF87" s="74">
        <f>MAX(Q87:T87)</f>
        <v>0</v>
      </c>
    </row>
    <row r="88" spans="1:32" s="2" customFormat="1" ht="24" customHeight="1">
      <c r="A88" s="142"/>
      <c r="B88" s="446" t="s">
        <v>46</v>
      </c>
      <c r="C88" s="396">
        <v>0.3425</v>
      </c>
      <c r="D88" s="396">
        <v>0.3414</v>
      </c>
      <c r="E88" s="396">
        <v>0.3416</v>
      </c>
      <c r="F88" s="396">
        <v>0.3413</v>
      </c>
      <c r="G88" s="396">
        <v>0.3425</v>
      </c>
      <c r="H88" s="396">
        <v>0.3403</v>
      </c>
      <c r="I88" s="398">
        <v>0.3406</v>
      </c>
      <c r="J88" s="404">
        <v>0.3325</v>
      </c>
      <c r="K88" s="397">
        <v>0.3303</v>
      </c>
      <c r="L88" s="405">
        <v>0.3357</v>
      </c>
      <c r="M88" s="399">
        <v>0.3359</v>
      </c>
      <c r="N88" s="396">
        <v>0.3273</v>
      </c>
      <c r="O88" s="396">
        <v>0.3304</v>
      </c>
      <c r="P88" s="398">
        <v>0.3331</v>
      </c>
      <c r="Q88" s="404">
        <v>0.3345</v>
      </c>
      <c r="R88" s="397">
        <v>0.3322</v>
      </c>
      <c r="S88" s="397">
        <v>0.3288</v>
      </c>
      <c r="T88" s="405">
        <v>0.3301</v>
      </c>
      <c r="U88" s="399">
        <v>0.3267</v>
      </c>
      <c r="V88" s="396">
        <v>0.3209</v>
      </c>
      <c r="W88" s="396">
        <v>0.3188</v>
      </c>
      <c r="X88" s="396">
        <v>0.3179</v>
      </c>
      <c r="Y88" s="396">
        <v>0.3162</v>
      </c>
      <c r="Z88" s="396">
        <v>0.3142</v>
      </c>
      <c r="AA88" s="168">
        <f>SUM(C88:Z88)</f>
        <v>7.9557</v>
      </c>
      <c r="AB88" s="90">
        <f>AVERAGE(C88:Z88)/MAX(C88:Z88)</f>
        <v>0.968</v>
      </c>
      <c r="AC88" s="73">
        <f>AVERAGE(C88:Z88)/MAX(J88:L88)</f>
        <v>0.987</v>
      </c>
      <c r="AD88" s="73">
        <f>AVERAGE(C88:Z88)/MAX(Q88:T88)</f>
        <v>0.991</v>
      </c>
      <c r="AE88" s="73">
        <f>MAX(J88:L88)</f>
        <v>0.336</v>
      </c>
      <c r="AF88" s="74">
        <f>MAX(Q88:T88)</f>
        <v>0.335</v>
      </c>
    </row>
    <row r="89" spans="1:32" s="2" customFormat="1" ht="24" customHeight="1">
      <c r="A89" s="142"/>
      <c r="B89" s="446" t="s">
        <v>47</v>
      </c>
      <c r="C89" s="396">
        <v>0.2249</v>
      </c>
      <c r="D89" s="396">
        <v>0.2189</v>
      </c>
      <c r="E89" s="396">
        <v>0.215</v>
      </c>
      <c r="F89" s="396">
        <v>0.2125</v>
      </c>
      <c r="G89" s="396">
        <v>0.2136</v>
      </c>
      <c r="H89" s="396">
        <v>0.227</v>
      </c>
      <c r="I89" s="398">
        <v>0.2535</v>
      </c>
      <c r="J89" s="404">
        <v>0.2537</v>
      </c>
      <c r="K89" s="397">
        <v>0.2634</v>
      </c>
      <c r="L89" s="405">
        <v>0.2705</v>
      </c>
      <c r="M89" s="399">
        <v>0.2823</v>
      </c>
      <c r="N89" s="396">
        <v>0.271</v>
      </c>
      <c r="O89" s="396">
        <v>0.2644</v>
      </c>
      <c r="P89" s="398">
        <v>0.2611</v>
      </c>
      <c r="Q89" s="404">
        <v>0.2791</v>
      </c>
      <c r="R89" s="397">
        <v>0.2887</v>
      </c>
      <c r="S89" s="397">
        <v>0.285</v>
      </c>
      <c r="T89" s="405">
        <v>0.277</v>
      </c>
      <c r="U89" s="399">
        <v>0.2784</v>
      </c>
      <c r="V89" s="396">
        <v>0.2692</v>
      </c>
      <c r="W89" s="396">
        <v>0.265</v>
      </c>
      <c r="X89" s="396">
        <v>0.2521</v>
      </c>
      <c r="Y89" s="396">
        <v>0.2364</v>
      </c>
      <c r="Z89" s="396">
        <v>0.222</v>
      </c>
      <c r="AA89" s="168">
        <f>SUM(C89:Z89)</f>
        <v>6.0847</v>
      </c>
      <c r="AB89" s="90">
        <f>AVERAGE(C89:Z89)/MAX(C89:Z89)</f>
        <v>0.878</v>
      </c>
      <c r="AC89" s="73">
        <f>AVERAGE(C89:Z89)/MAX(J89:L89)</f>
        <v>0.937</v>
      </c>
      <c r="AD89" s="73">
        <f>AVERAGE(C89:Z89)/MAX(Q89:T89)</f>
        <v>0.878</v>
      </c>
      <c r="AE89" s="73">
        <f>MAX(J89:L89)</f>
        <v>0.271</v>
      </c>
      <c r="AF89" s="74">
        <f>MAX(Q89:T89)</f>
        <v>0.289</v>
      </c>
    </row>
    <row r="90" spans="1:148" s="378" customFormat="1" ht="36" customHeight="1">
      <c r="A90" s="30">
        <v>2</v>
      </c>
      <c r="B90" s="433" t="s">
        <v>61</v>
      </c>
      <c r="C90" s="382">
        <f>C91+C92+C93+C94+C95</f>
        <v>0.437</v>
      </c>
      <c r="D90" s="382">
        <f aca="true" t="shared" si="28" ref="D90:Z90">D91+D92+D93+D94+D95</f>
        <v>0.426</v>
      </c>
      <c r="E90" s="382">
        <f t="shared" si="28"/>
        <v>0.422</v>
      </c>
      <c r="F90" s="382">
        <f t="shared" si="28"/>
        <v>0.41</v>
      </c>
      <c r="G90" s="382">
        <f t="shared" si="28"/>
        <v>0.41</v>
      </c>
      <c r="H90" s="382">
        <f t="shared" si="28"/>
        <v>0.426</v>
      </c>
      <c r="I90" s="383">
        <f t="shared" si="28"/>
        <v>0.485</v>
      </c>
      <c r="J90" s="384">
        <f t="shared" si="28"/>
        <v>0.51</v>
      </c>
      <c r="K90" s="385">
        <f t="shared" si="28"/>
        <v>0.523</v>
      </c>
      <c r="L90" s="386">
        <f t="shared" si="28"/>
        <v>0.563</v>
      </c>
      <c r="M90" s="387">
        <f t="shared" si="28"/>
        <v>0.565</v>
      </c>
      <c r="N90" s="382">
        <f t="shared" si="28"/>
        <v>0.552</v>
      </c>
      <c r="O90" s="382">
        <f t="shared" si="28"/>
        <v>0.574</v>
      </c>
      <c r="P90" s="383">
        <f t="shared" si="28"/>
        <v>0.552</v>
      </c>
      <c r="Q90" s="384">
        <f t="shared" si="28"/>
        <v>0.564</v>
      </c>
      <c r="R90" s="385">
        <f t="shared" si="28"/>
        <v>0.59</v>
      </c>
      <c r="S90" s="385">
        <f t="shared" si="28"/>
        <v>0.593</v>
      </c>
      <c r="T90" s="386">
        <f t="shared" si="28"/>
        <v>0.597</v>
      </c>
      <c r="U90" s="387">
        <f t="shared" si="28"/>
        <v>0.601</v>
      </c>
      <c r="V90" s="382">
        <f t="shared" si="28"/>
        <v>0.586</v>
      </c>
      <c r="W90" s="382">
        <f t="shared" si="28"/>
        <v>0.558</v>
      </c>
      <c r="X90" s="382">
        <f t="shared" si="28"/>
        <v>0.555</v>
      </c>
      <c r="Y90" s="382">
        <f t="shared" si="28"/>
        <v>0.518</v>
      </c>
      <c r="Z90" s="382">
        <f t="shared" si="28"/>
        <v>0.466</v>
      </c>
      <c r="AA90" s="120">
        <f aca="true" t="shared" si="29" ref="AA90:AA95">SUM(C90:Z90)</f>
        <v>12.483</v>
      </c>
      <c r="AB90" s="83">
        <f aca="true" t="shared" si="30" ref="AB90:AB95">AVERAGE(C90:Z90)/MAX(C90:Z90)</f>
        <v>0.865</v>
      </c>
      <c r="AC90" s="42">
        <f aca="true" t="shared" si="31" ref="AC90:AC95">AVERAGE(C90:Z90)/MAX(J90:L90)</f>
        <v>0.924</v>
      </c>
      <c r="AD90" s="42">
        <f aca="true" t="shared" si="32" ref="AD90:AD95">AVERAGE(C90:Z90)/MAX(Q90:T90)</f>
        <v>0.871</v>
      </c>
      <c r="AE90" s="42">
        <f aca="true" t="shared" si="33" ref="AE90:AE95">MAX(J90:L90)</f>
        <v>0.563</v>
      </c>
      <c r="AF90" s="43">
        <f aca="true" t="shared" si="34" ref="AF90:AF95">MAX(Q90:T90)</f>
        <v>0.597</v>
      </c>
      <c r="AG90" s="388"/>
      <c r="AH90" s="377"/>
      <c r="AI90" s="377"/>
      <c r="AJ90" s="377"/>
      <c r="AK90" s="377"/>
      <c r="AL90" s="377"/>
      <c r="AM90" s="377"/>
      <c r="AN90" s="377"/>
      <c r="AO90" s="377"/>
      <c r="AP90" s="377"/>
      <c r="AQ90" s="377"/>
      <c r="AR90" s="377"/>
      <c r="AS90" s="377"/>
      <c r="AT90" s="377"/>
      <c r="AU90" s="377"/>
      <c r="AV90" s="377"/>
      <c r="AW90" s="377"/>
      <c r="AX90" s="377"/>
      <c r="AY90" s="377"/>
      <c r="AZ90" s="377"/>
      <c r="BA90" s="377"/>
      <c r="BB90" s="377"/>
      <c r="BC90" s="377"/>
      <c r="BD90" s="377"/>
      <c r="BE90" s="377"/>
      <c r="BF90" s="377"/>
      <c r="BG90" s="377"/>
      <c r="BH90" s="377"/>
      <c r="BI90" s="377"/>
      <c r="BJ90" s="377"/>
      <c r="BK90" s="377"/>
      <c r="BL90" s="377"/>
      <c r="BM90" s="377"/>
      <c r="BN90" s="377"/>
      <c r="BO90" s="377"/>
      <c r="BP90" s="377"/>
      <c r="BQ90" s="377"/>
      <c r="BR90" s="377"/>
      <c r="BS90" s="377"/>
      <c r="BT90" s="377"/>
      <c r="BU90" s="377"/>
      <c r="BV90" s="377"/>
      <c r="BW90" s="377"/>
      <c r="BX90" s="377"/>
      <c r="BY90" s="377"/>
      <c r="BZ90" s="377"/>
      <c r="CA90" s="377"/>
      <c r="CB90" s="377"/>
      <c r="CC90" s="377"/>
      <c r="CD90" s="377"/>
      <c r="CE90" s="377"/>
      <c r="CF90" s="377"/>
      <c r="CG90" s="377"/>
      <c r="CH90" s="377"/>
      <c r="CI90" s="377"/>
      <c r="CJ90" s="377"/>
      <c r="CK90" s="377"/>
      <c r="CL90" s="377"/>
      <c r="CM90" s="377"/>
      <c r="CN90" s="377"/>
      <c r="CO90" s="377"/>
      <c r="CP90" s="377"/>
      <c r="CQ90" s="377"/>
      <c r="CR90" s="377"/>
      <c r="CS90" s="377"/>
      <c r="CT90" s="377"/>
      <c r="CU90" s="377"/>
      <c r="CV90" s="377"/>
      <c r="CW90" s="377"/>
      <c r="CX90" s="377"/>
      <c r="CY90" s="377"/>
      <c r="CZ90" s="377"/>
      <c r="DA90" s="377"/>
      <c r="DB90" s="377"/>
      <c r="DC90" s="377"/>
      <c r="DD90" s="377"/>
      <c r="DE90" s="377"/>
      <c r="DF90" s="377"/>
      <c r="DG90" s="377"/>
      <c r="DH90" s="377"/>
      <c r="DI90" s="377"/>
      <c r="DJ90" s="377"/>
      <c r="DK90" s="377"/>
      <c r="DL90" s="377"/>
      <c r="DM90" s="377"/>
      <c r="DN90" s="377"/>
      <c r="DO90" s="377"/>
      <c r="DP90" s="377"/>
      <c r="DQ90" s="377"/>
      <c r="DR90" s="377"/>
      <c r="DS90" s="377"/>
      <c r="DT90" s="377"/>
      <c r="DU90" s="377"/>
      <c r="DV90" s="377"/>
      <c r="DW90" s="377"/>
      <c r="DX90" s="377"/>
      <c r="DY90" s="377"/>
      <c r="DZ90" s="377"/>
      <c r="EA90" s="377"/>
      <c r="EB90" s="377"/>
      <c r="EC90" s="377"/>
      <c r="ED90" s="377"/>
      <c r="EE90" s="377"/>
      <c r="EF90" s="377"/>
      <c r="EG90" s="377"/>
      <c r="EH90" s="377"/>
      <c r="EI90" s="377"/>
      <c r="EJ90" s="377"/>
      <c r="EK90" s="377"/>
      <c r="EL90" s="377"/>
      <c r="EM90" s="377"/>
      <c r="EN90" s="377"/>
      <c r="EO90" s="377"/>
      <c r="EP90" s="377"/>
      <c r="EQ90" s="377"/>
      <c r="ER90" s="377"/>
    </row>
    <row r="91" spans="1:148" s="22" customFormat="1" ht="24" customHeight="1">
      <c r="A91" s="142"/>
      <c r="B91" s="446" t="s">
        <v>84</v>
      </c>
      <c r="C91" s="396">
        <v>0.158</v>
      </c>
      <c r="D91" s="396">
        <v>0.1458</v>
      </c>
      <c r="E91" s="396">
        <v>0.1424</v>
      </c>
      <c r="F91" s="396">
        <v>0.1398</v>
      </c>
      <c r="G91" s="396">
        <v>0.1416</v>
      </c>
      <c r="H91" s="396">
        <v>0.1522</v>
      </c>
      <c r="I91" s="398">
        <v>0.1792</v>
      </c>
      <c r="J91" s="404">
        <v>0.1816</v>
      </c>
      <c r="K91" s="397">
        <v>0.1842</v>
      </c>
      <c r="L91" s="405">
        <v>0.1878</v>
      </c>
      <c r="M91" s="399">
        <v>0.1928</v>
      </c>
      <c r="N91" s="396">
        <v>0.1936</v>
      </c>
      <c r="O91" s="396">
        <v>0.1954</v>
      </c>
      <c r="P91" s="398">
        <v>0.1948</v>
      </c>
      <c r="Q91" s="404">
        <v>0.1896</v>
      </c>
      <c r="R91" s="397">
        <v>0.2118</v>
      </c>
      <c r="S91" s="397">
        <v>0.2154</v>
      </c>
      <c r="T91" s="405">
        <v>0.2206</v>
      </c>
      <c r="U91" s="399">
        <v>0.218</v>
      </c>
      <c r="V91" s="396">
        <v>0.216</v>
      </c>
      <c r="W91" s="396">
        <v>0.2058</v>
      </c>
      <c r="X91" s="396">
        <v>0.2084</v>
      </c>
      <c r="Y91" s="396">
        <v>0.1846</v>
      </c>
      <c r="Z91" s="396">
        <v>0.1616</v>
      </c>
      <c r="AA91" s="167">
        <f t="shared" si="29"/>
        <v>4.421</v>
      </c>
      <c r="AB91" s="90">
        <f t="shared" si="30"/>
        <v>0.835</v>
      </c>
      <c r="AC91" s="73">
        <f t="shared" si="31"/>
        <v>0.981</v>
      </c>
      <c r="AD91" s="73">
        <f t="shared" si="32"/>
        <v>0.835</v>
      </c>
      <c r="AE91" s="73">
        <f t="shared" si="33"/>
        <v>0.188</v>
      </c>
      <c r="AF91" s="74">
        <f t="shared" si="34"/>
        <v>0.221</v>
      </c>
      <c r="AG91" s="26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</row>
    <row r="92" spans="1:148" s="22" customFormat="1" ht="25.5" customHeight="1">
      <c r="A92" s="142"/>
      <c r="B92" s="446" t="s">
        <v>85</v>
      </c>
      <c r="C92" s="396">
        <v>0.1931</v>
      </c>
      <c r="D92" s="396">
        <v>0.1856</v>
      </c>
      <c r="E92" s="396">
        <v>0.1845</v>
      </c>
      <c r="F92" s="396">
        <v>0.1757</v>
      </c>
      <c r="G92" s="396">
        <v>0.1737</v>
      </c>
      <c r="H92" s="396">
        <v>0.1784</v>
      </c>
      <c r="I92" s="398">
        <v>0.206</v>
      </c>
      <c r="J92" s="404">
        <v>0.2284</v>
      </c>
      <c r="K92" s="397">
        <v>0.2363</v>
      </c>
      <c r="L92" s="405">
        <v>0.2724</v>
      </c>
      <c r="M92" s="399">
        <v>0.2678</v>
      </c>
      <c r="N92" s="396">
        <v>0.2571</v>
      </c>
      <c r="O92" s="396">
        <v>0.2736</v>
      </c>
      <c r="P92" s="398">
        <v>0.2539</v>
      </c>
      <c r="Q92" s="404">
        <v>0.273</v>
      </c>
      <c r="R92" s="397">
        <v>0.2757</v>
      </c>
      <c r="S92" s="397">
        <v>0.274</v>
      </c>
      <c r="T92" s="405">
        <v>0.2683</v>
      </c>
      <c r="U92" s="399">
        <v>0.2776</v>
      </c>
      <c r="V92" s="396">
        <v>0.2625</v>
      </c>
      <c r="W92" s="396">
        <v>0.249</v>
      </c>
      <c r="X92" s="396">
        <v>0.2415</v>
      </c>
      <c r="Y92" s="396">
        <v>0.2278</v>
      </c>
      <c r="Z92" s="396">
        <v>0.2053</v>
      </c>
      <c r="AA92" s="167">
        <f t="shared" si="29"/>
        <v>5.641</v>
      </c>
      <c r="AB92" s="90">
        <f t="shared" si="30"/>
        <v>0.847</v>
      </c>
      <c r="AC92" s="73">
        <f t="shared" si="31"/>
        <v>0.863</v>
      </c>
      <c r="AD92" s="73">
        <f t="shared" si="32"/>
        <v>0.853</v>
      </c>
      <c r="AE92" s="73">
        <f t="shared" si="33"/>
        <v>0.272</v>
      </c>
      <c r="AF92" s="74">
        <f t="shared" si="34"/>
        <v>0.276</v>
      </c>
      <c r="AG92" s="26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</row>
    <row r="93" spans="1:148" s="22" customFormat="1" ht="27" customHeight="1">
      <c r="A93" s="142"/>
      <c r="B93" s="446" t="s">
        <v>48</v>
      </c>
      <c r="C93" s="396">
        <v>0.0126</v>
      </c>
      <c r="D93" s="396">
        <v>0.012</v>
      </c>
      <c r="E93" s="396">
        <v>0.0121</v>
      </c>
      <c r="F93" s="396">
        <v>0.012</v>
      </c>
      <c r="G93" s="400">
        <v>0.0123</v>
      </c>
      <c r="H93" s="400">
        <v>0.0121</v>
      </c>
      <c r="I93" s="401">
        <v>0.015</v>
      </c>
      <c r="J93" s="404">
        <v>0.0138</v>
      </c>
      <c r="K93" s="397">
        <v>0.0162</v>
      </c>
      <c r="L93" s="405">
        <v>0.0159</v>
      </c>
      <c r="M93" s="402">
        <v>0.0166</v>
      </c>
      <c r="N93" s="400">
        <v>0.0132</v>
      </c>
      <c r="O93" s="400">
        <v>0.0135</v>
      </c>
      <c r="P93" s="401">
        <v>0.0144</v>
      </c>
      <c r="Q93" s="404">
        <v>0.0141</v>
      </c>
      <c r="R93" s="397">
        <v>0.0138</v>
      </c>
      <c r="S93" s="397">
        <v>0.0143</v>
      </c>
      <c r="T93" s="405">
        <v>0.0182</v>
      </c>
      <c r="U93" s="402">
        <v>0.0165</v>
      </c>
      <c r="V93" s="400">
        <v>0.018</v>
      </c>
      <c r="W93" s="400">
        <v>0.0156</v>
      </c>
      <c r="X93" s="400">
        <v>0.0191</v>
      </c>
      <c r="Y93" s="400">
        <v>0.0201</v>
      </c>
      <c r="Z93" s="396">
        <v>0.0154</v>
      </c>
      <c r="AA93" s="167">
        <f t="shared" si="29"/>
        <v>0.357</v>
      </c>
      <c r="AB93" s="90">
        <f t="shared" si="30"/>
        <v>0.74</v>
      </c>
      <c r="AC93" s="73">
        <f t="shared" si="31"/>
        <v>0.918</v>
      </c>
      <c r="AD93" s="73">
        <f t="shared" si="32"/>
        <v>0.817</v>
      </c>
      <c r="AE93" s="73">
        <f t="shared" si="33"/>
        <v>0.016</v>
      </c>
      <c r="AF93" s="74">
        <f t="shared" si="34"/>
        <v>0.018</v>
      </c>
      <c r="AG93" s="26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</row>
    <row r="94" spans="1:148" s="22" customFormat="1" ht="28.5" customHeight="1">
      <c r="A94" s="142"/>
      <c r="B94" s="446" t="s">
        <v>86</v>
      </c>
      <c r="C94" s="396">
        <v>0.0116</v>
      </c>
      <c r="D94" s="396">
        <v>0.0111</v>
      </c>
      <c r="E94" s="396">
        <v>0.0108</v>
      </c>
      <c r="F94" s="396">
        <v>0.011</v>
      </c>
      <c r="G94" s="396">
        <v>0.011</v>
      </c>
      <c r="H94" s="396">
        <v>0.0116</v>
      </c>
      <c r="I94" s="398">
        <v>0.0129</v>
      </c>
      <c r="J94" s="404">
        <v>0.0149</v>
      </c>
      <c r="K94" s="397">
        <v>0.0155</v>
      </c>
      <c r="L94" s="405">
        <v>0.0167</v>
      </c>
      <c r="M94" s="399">
        <v>0.017</v>
      </c>
      <c r="N94" s="396">
        <v>0.0166</v>
      </c>
      <c r="O94" s="396">
        <v>0.0172</v>
      </c>
      <c r="P94" s="398">
        <v>0.017</v>
      </c>
      <c r="Q94" s="404">
        <v>0.0166</v>
      </c>
      <c r="R94" s="397">
        <v>0.0172</v>
      </c>
      <c r="S94" s="397">
        <v>0.0167</v>
      </c>
      <c r="T94" s="405">
        <v>0.0169</v>
      </c>
      <c r="U94" s="399">
        <v>0.0168</v>
      </c>
      <c r="V94" s="396">
        <v>0.0166</v>
      </c>
      <c r="W94" s="396">
        <v>0.0147</v>
      </c>
      <c r="X94" s="396">
        <v>0.0138</v>
      </c>
      <c r="Y94" s="396">
        <v>0.0133</v>
      </c>
      <c r="Z94" s="396">
        <v>0.0124</v>
      </c>
      <c r="AA94" s="167">
        <f t="shared" si="29"/>
        <v>0.35</v>
      </c>
      <c r="AB94" s="90">
        <f t="shared" si="30"/>
        <v>0.848</v>
      </c>
      <c r="AC94" s="73">
        <f t="shared" si="31"/>
        <v>0.873</v>
      </c>
      <c r="AD94" s="73">
        <f t="shared" si="32"/>
        <v>0.848</v>
      </c>
      <c r="AE94" s="73">
        <f t="shared" si="33"/>
        <v>0.017</v>
      </c>
      <c r="AF94" s="74">
        <f t="shared" si="34"/>
        <v>0.017</v>
      </c>
      <c r="AG94" s="26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</row>
    <row r="95" spans="1:148" s="22" customFormat="1" ht="27.75" customHeight="1">
      <c r="A95" s="136"/>
      <c r="B95" s="446" t="s">
        <v>41</v>
      </c>
      <c r="C95" s="396">
        <v>0.0615</v>
      </c>
      <c r="D95" s="396">
        <v>0.0715</v>
      </c>
      <c r="E95" s="396">
        <v>0.0718</v>
      </c>
      <c r="F95" s="396">
        <v>0.0715</v>
      </c>
      <c r="G95" s="396">
        <v>0.0714</v>
      </c>
      <c r="H95" s="396">
        <v>0.0716</v>
      </c>
      <c r="I95" s="398">
        <v>0.0715</v>
      </c>
      <c r="J95" s="404">
        <v>0.0715</v>
      </c>
      <c r="K95" s="397">
        <v>0.0711</v>
      </c>
      <c r="L95" s="405">
        <v>0.0704</v>
      </c>
      <c r="M95" s="399">
        <v>0.0705</v>
      </c>
      <c r="N95" s="396">
        <v>0.0715</v>
      </c>
      <c r="O95" s="396">
        <v>0.0739</v>
      </c>
      <c r="P95" s="398">
        <v>0.0715</v>
      </c>
      <c r="Q95" s="404">
        <v>0.0705</v>
      </c>
      <c r="R95" s="397">
        <v>0.0717</v>
      </c>
      <c r="S95" s="397">
        <v>0.0724</v>
      </c>
      <c r="T95" s="405">
        <v>0.0725</v>
      </c>
      <c r="U95" s="399">
        <v>0.0722</v>
      </c>
      <c r="V95" s="396">
        <v>0.0729</v>
      </c>
      <c r="W95" s="396">
        <v>0.0725</v>
      </c>
      <c r="X95" s="396">
        <v>0.0723</v>
      </c>
      <c r="Y95" s="396">
        <v>0.0719</v>
      </c>
      <c r="Z95" s="396">
        <v>0.0713</v>
      </c>
      <c r="AA95" s="167">
        <f t="shared" si="29"/>
        <v>1.711</v>
      </c>
      <c r="AB95" s="90">
        <f t="shared" si="30"/>
        <v>0.965</v>
      </c>
      <c r="AC95" s="73">
        <f t="shared" si="31"/>
        <v>0.997</v>
      </c>
      <c r="AD95" s="73">
        <f t="shared" si="32"/>
        <v>0.984</v>
      </c>
      <c r="AE95" s="73">
        <f t="shared" si="33"/>
        <v>0.072</v>
      </c>
      <c r="AF95" s="74">
        <f t="shared" si="34"/>
        <v>0.073</v>
      </c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</row>
    <row r="96" spans="1:148" s="22" customFormat="1" ht="39.75" thickBot="1">
      <c r="A96" s="160" t="s">
        <v>7</v>
      </c>
      <c r="B96" s="447" t="s">
        <v>62</v>
      </c>
      <c r="C96" s="215">
        <v>0.546</v>
      </c>
      <c r="D96" s="215">
        <v>0.54</v>
      </c>
      <c r="E96" s="215">
        <v>0.542</v>
      </c>
      <c r="F96" s="215">
        <v>0.552</v>
      </c>
      <c r="G96" s="215">
        <v>0.571</v>
      </c>
      <c r="H96" s="215">
        <v>0.609</v>
      </c>
      <c r="I96" s="216">
        <v>0.606</v>
      </c>
      <c r="J96" s="311">
        <v>0.62</v>
      </c>
      <c r="K96" s="312">
        <v>0.655</v>
      </c>
      <c r="L96" s="313">
        <v>0.67</v>
      </c>
      <c r="M96" s="217">
        <v>0.686</v>
      </c>
      <c r="N96" s="215">
        <v>0.666</v>
      </c>
      <c r="O96" s="215">
        <v>0.672</v>
      </c>
      <c r="P96" s="216">
        <v>0.698</v>
      </c>
      <c r="Q96" s="311">
        <v>0.703</v>
      </c>
      <c r="R96" s="312">
        <v>0.715</v>
      </c>
      <c r="S96" s="312">
        <v>0.732</v>
      </c>
      <c r="T96" s="313">
        <v>0.743</v>
      </c>
      <c r="U96" s="217">
        <v>0.73</v>
      </c>
      <c r="V96" s="215">
        <v>0.717</v>
      </c>
      <c r="W96" s="215">
        <v>0.672</v>
      </c>
      <c r="X96" s="215">
        <v>0.634</v>
      </c>
      <c r="Y96" s="215">
        <v>0.596</v>
      </c>
      <c r="Z96" s="216">
        <v>0.557</v>
      </c>
      <c r="AA96" s="403">
        <f>SUM(C96:Z96)</f>
        <v>15.432</v>
      </c>
      <c r="AB96" s="161">
        <f>AVERAGE(C96:Z96)/MAX(C96:Z96)</f>
        <v>0.865</v>
      </c>
      <c r="AC96" s="162">
        <f>AVERAGE(C96:Z96)/MAX(J96:L96)</f>
        <v>0.96</v>
      </c>
      <c r="AD96" s="162">
        <f>AVERAGE(C96:Z96)/MAX(Q96:T96)</f>
        <v>0.865</v>
      </c>
      <c r="AE96" s="162">
        <f>MAX(J96:L96)</f>
        <v>0.67</v>
      </c>
      <c r="AF96" s="163">
        <f>MAX(Q96:T96)</f>
        <v>0.743</v>
      </c>
      <c r="AG96" s="93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</row>
    <row r="97" spans="1:32" s="52" customFormat="1" ht="23.25">
      <c r="A97" s="103"/>
      <c r="B97" s="188"/>
      <c r="AA97" s="106"/>
      <c r="AE97" s="131"/>
      <c r="AF97" s="131"/>
    </row>
    <row r="98" spans="1:27" s="52" customFormat="1" ht="23.25">
      <c r="A98" s="103"/>
      <c r="B98" s="188"/>
      <c r="AA98" s="106"/>
    </row>
    <row r="99" spans="1:27" s="52" customFormat="1" ht="23.25">
      <c r="A99" s="103"/>
      <c r="B99" s="188"/>
      <c r="AA99" s="106"/>
    </row>
    <row r="100" spans="1:32" s="52" customFormat="1" ht="23.25">
      <c r="A100" s="507" t="s">
        <v>108</v>
      </c>
      <c r="B100" s="507"/>
      <c r="C100" s="507"/>
      <c r="D100" s="507"/>
      <c r="E100" s="507"/>
      <c r="F100" s="507"/>
      <c r="G100" s="507"/>
      <c r="H100" s="507"/>
      <c r="I100" s="507"/>
      <c r="J100" s="507"/>
      <c r="K100" s="507"/>
      <c r="L100" s="507"/>
      <c r="M100" s="507"/>
      <c r="N100" s="507"/>
      <c r="O100" s="507"/>
      <c r="P100" s="507"/>
      <c r="Q100" s="507"/>
      <c r="R100" s="507"/>
      <c r="S100" s="507"/>
      <c r="T100" s="507"/>
      <c r="U100" s="507"/>
      <c r="V100" s="507"/>
      <c r="W100" s="507"/>
      <c r="X100" s="507"/>
      <c r="Y100" s="507"/>
      <c r="Z100" s="507"/>
      <c r="AA100" s="507"/>
      <c r="AB100" s="507"/>
      <c r="AC100" s="507"/>
      <c r="AD100" s="507"/>
      <c r="AE100" s="507"/>
      <c r="AF100" s="507"/>
    </row>
    <row r="101" spans="1:27" s="52" customFormat="1" ht="23.25" customHeight="1" thickBot="1">
      <c r="A101" s="103"/>
      <c r="B101" s="188"/>
      <c r="AA101" s="106"/>
    </row>
    <row r="102" spans="1:32" s="52" customFormat="1" ht="23.25">
      <c r="A102" s="476"/>
      <c r="B102" s="478" t="s">
        <v>0</v>
      </c>
      <c r="C102" s="468" t="s">
        <v>9</v>
      </c>
      <c r="D102" s="468" t="s">
        <v>10</v>
      </c>
      <c r="E102" s="468" t="s">
        <v>11</v>
      </c>
      <c r="F102" s="468" t="s">
        <v>12</v>
      </c>
      <c r="G102" s="468" t="s">
        <v>13</v>
      </c>
      <c r="H102" s="468" t="s">
        <v>14</v>
      </c>
      <c r="I102" s="458" t="s">
        <v>15</v>
      </c>
      <c r="J102" s="470" t="s">
        <v>16</v>
      </c>
      <c r="K102" s="472" t="s">
        <v>17</v>
      </c>
      <c r="L102" s="474" t="s">
        <v>18</v>
      </c>
      <c r="M102" s="466" t="s">
        <v>19</v>
      </c>
      <c r="N102" s="456" t="s">
        <v>20</v>
      </c>
      <c r="O102" s="456" t="s">
        <v>21</v>
      </c>
      <c r="P102" s="458" t="s">
        <v>22</v>
      </c>
      <c r="Q102" s="470" t="s">
        <v>23</v>
      </c>
      <c r="R102" s="472" t="s">
        <v>24</v>
      </c>
      <c r="S102" s="472" t="s">
        <v>25</v>
      </c>
      <c r="T102" s="474" t="s">
        <v>26</v>
      </c>
      <c r="U102" s="466" t="s">
        <v>27</v>
      </c>
      <c r="V102" s="468" t="s">
        <v>28</v>
      </c>
      <c r="W102" s="468" t="s">
        <v>30</v>
      </c>
      <c r="X102" s="468" t="s">
        <v>29</v>
      </c>
      <c r="Y102" s="456" t="s">
        <v>31</v>
      </c>
      <c r="Z102" s="458" t="s">
        <v>32</v>
      </c>
      <c r="AA102" s="460" t="s">
        <v>1</v>
      </c>
      <c r="AB102" s="544" t="s">
        <v>2</v>
      </c>
      <c r="AC102" s="464" t="s">
        <v>3</v>
      </c>
      <c r="AD102" s="464" t="s">
        <v>4</v>
      </c>
      <c r="AE102" s="452" t="s">
        <v>33</v>
      </c>
      <c r="AF102" s="454" t="s">
        <v>34</v>
      </c>
    </row>
    <row r="103" spans="1:32" s="52" customFormat="1" ht="31.5" customHeight="1">
      <c r="A103" s="499"/>
      <c r="B103" s="536"/>
      <c r="C103" s="492"/>
      <c r="D103" s="492"/>
      <c r="E103" s="492"/>
      <c r="F103" s="492"/>
      <c r="G103" s="492"/>
      <c r="H103" s="492"/>
      <c r="I103" s="497"/>
      <c r="J103" s="537"/>
      <c r="K103" s="538"/>
      <c r="L103" s="539"/>
      <c r="M103" s="496"/>
      <c r="N103" s="493"/>
      <c r="O103" s="493"/>
      <c r="P103" s="497"/>
      <c r="Q103" s="498"/>
      <c r="R103" s="494"/>
      <c r="S103" s="494"/>
      <c r="T103" s="495"/>
      <c r="U103" s="496"/>
      <c r="V103" s="492"/>
      <c r="W103" s="492"/>
      <c r="X103" s="492"/>
      <c r="Y103" s="493"/>
      <c r="Z103" s="497"/>
      <c r="AA103" s="543"/>
      <c r="AB103" s="545"/>
      <c r="AC103" s="540"/>
      <c r="AD103" s="540"/>
      <c r="AE103" s="541"/>
      <c r="AF103" s="542"/>
    </row>
    <row r="104" spans="1:32" s="52" customFormat="1" ht="33" customHeight="1">
      <c r="A104" s="121" t="s">
        <v>5</v>
      </c>
      <c r="B104" s="448" t="s">
        <v>64</v>
      </c>
      <c r="C104" s="48">
        <f>C105+C106+C107</f>
        <v>0.121</v>
      </c>
      <c r="D104" s="48">
        <f aca="true" t="shared" si="35" ref="D104:Z104">D105+D106+D107</f>
        <v>0.122</v>
      </c>
      <c r="E104" s="48">
        <f t="shared" si="35"/>
        <v>0.217</v>
      </c>
      <c r="F104" s="48">
        <f t="shared" si="35"/>
        <v>0.21</v>
      </c>
      <c r="G104" s="48">
        <f t="shared" si="35"/>
        <v>0.209</v>
      </c>
      <c r="H104" s="48">
        <f t="shared" si="35"/>
        <v>0.211</v>
      </c>
      <c r="I104" s="82">
        <f t="shared" si="35"/>
        <v>0.2</v>
      </c>
      <c r="J104" s="275">
        <f t="shared" si="35"/>
        <v>0.189</v>
      </c>
      <c r="K104" s="276">
        <f t="shared" si="35"/>
        <v>0.162</v>
      </c>
      <c r="L104" s="277">
        <f t="shared" si="35"/>
        <v>0.291</v>
      </c>
      <c r="M104" s="77">
        <f t="shared" si="35"/>
        <v>0.167</v>
      </c>
      <c r="N104" s="48">
        <f t="shared" si="35"/>
        <v>0.231</v>
      </c>
      <c r="O104" s="48">
        <f t="shared" si="35"/>
        <v>0.149</v>
      </c>
      <c r="P104" s="82">
        <f t="shared" si="35"/>
        <v>0.174</v>
      </c>
      <c r="Q104" s="275">
        <f t="shared" si="35"/>
        <v>0.23</v>
      </c>
      <c r="R104" s="276">
        <f t="shared" si="35"/>
        <v>0.273</v>
      </c>
      <c r="S104" s="276">
        <f t="shared" si="35"/>
        <v>0.156</v>
      </c>
      <c r="T104" s="277">
        <f t="shared" si="35"/>
        <v>0.164</v>
      </c>
      <c r="U104" s="77">
        <f t="shared" si="35"/>
        <v>0.155</v>
      </c>
      <c r="V104" s="48">
        <f t="shared" si="35"/>
        <v>0.119</v>
      </c>
      <c r="W104" s="48">
        <f t="shared" si="35"/>
        <v>0.147</v>
      </c>
      <c r="X104" s="48">
        <f t="shared" si="35"/>
        <v>0.087</v>
      </c>
      <c r="Y104" s="48">
        <f t="shared" si="35"/>
        <v>0.146</v>
      </c>
      <c r="Z104" s="82">
        <f t="shared" si="35"/>
        <v>0.202</v>
      </c>
      <c r="AA104" s="87">
        <f>SUM(C104:Z104)</f>
        <v>4.332</v>
      </c>
      <c r="AB104" s="127">
        <f aca="true" t="shared" si="36" ref="AB104:AB117">AVERAGE(C104:Z104)/MAX(C104:Z104)</f>
        <v>0.62</v>
      </c>
      <c r="AC104" s="42">
        <f aca="true" t="shared" si="37" ref="AC104:AC118">AVERAGE(C104:Z104)/MAX(J104:L104)</f>
        <v>0.62</v>
      </c>
      <c r="AD104" s="42">
        <f aca="true" t="shared" si="38" ref="AD104:AD118">AVERAGE(C104:Z104)/MAX(Q104:T104)</f>
        <v>0.661</v>
      </c>
      <c r="AE104" s="42">
        <f aca="true" t="shared" si="39" ref="AE104:AE118">MAX(J104:L104)</f>
        <v>0.291</v>
      </c>
      <c r="AF104" s="43">
        <f aca="true" t="shared" si="40" ref="AF104:AF118">MAX(Q104:T104)</f>
        <v>0.273</v>
      </c>
    </row>
    <row r="105" spans="1:32" s="52" customFormat="1" ht="24" customHeight="1">
      <c r="A105" s="145"/>
      <c r="B105" s="449" t="s">
        <v>65</v>
      </c>
      <c r="C105" s="36">
        <v>0.024</v>
      </c>
      <c r="D105" s="36">
        <v>0.024</v>
      </c>
      <c r="E105" s="36">
        <v>0.12</v>
      </c>
      <c r="F105" s="36">
        <v>0.112</v>
      </c>
      <c r="G105" s="36">
        <v>0.112</v>
      </c>
      <c r="H105" s="36">
        <v>0.12</v>
      </c>
      <c r="I105" s="53">
        <v>0.104</v>
      </c>
      <c r="J105" s="278">
        <v>0.104</v>
      </c>
      <c r="K105" s="279">
        <v>0.064</v>
      </c>
      <c r="L105" s="280">
        <v>0.168</v>
      </c>
      <c r="M105" s="54">
        <v>0.072</v>
      </c>
      <c r="N105" s="38">
        <v>0.112</v>
      </c>
      <c r="O105" s="38">
        <v>0.088</v>
      </c>
      <c r="P105" s="55">
        <v>0.112</v>
      </c>
      <c r="Q105" s="278">
        <v>0.136</v>
      </c>
      <c r="R105" s="279">
        <v>0.144</v>
      </c>
      <c r="S105" s="279">
        <v>0.064</v>
      </c>
      <c r="T105" s="280">
        <v>0.072</v>
      </c>
      <c r="U105" s="79">
        <v>0.064</v>
      </c>
      <c r="V105" s="37">
        <v>0.04</v>
      </c>
      <c r="W105" s="37">
        <v>0.056</v>
      </c>
      <c r="X105" s="37">
        <v>0.064</v>
      </c>
      <c r="Y105" s="37">
        <v>0.064</v>
      </c>
      <c r="Z105" s="390">
        <v>0.064</v>
      </c>
      <c r="AA105" s="88">
        <f>SUM(C105:Z105)</f>
        <v>2.104</v>
      </c>
      <c r="AB105" s="128">
        <f t="shared" si="36"/>
        <v>0.522</v>
      </c>
      <c r="AC105" s="73">
        <f t="shared" si="37"/>
        <v>0.522</v>
      </c>
      <c r="AD105" s="73">
        <f t="shared" si="38"/>
        <v>0.609</v>
      </c>
      <c r="AE105" s="73">
        <f t="shared" si="39"/>
        <v>0.168</v>
      </c>
      <c r="AF105" s="74">
        <f t="shared" si="40"/>
        <v>0.144</v>
      </c>
    </row>
    <row r="106" spans="1:32" s="52" customFormat="1" ht="28.5" customHeight="1">
      <c r="A106" s="142"/>
      <c r="B106" s="449" t="s">
        <v>66</v>
      </c>
      <c r="C106" s="36">
        <v>0.072</v>
      </c>
      <c r="D106" s="36">
        <v>0.072</v>
      </c>
      <c r="E106" s="36">
        <v>0.072</v>
      </c>
      <c r="F106" s="36">
        <v>0.072</v>
      </c>
      <c r="G106" s="36">
        <v>0.072</v>
      </c>
      <c r="H106" s="36">
        <v>0.06</v>
      </c>
      <c r="I106" s="53">
        <v>0.072</v>
      </c>
      <c r="J106" s="278">
        <v>0.06</v>
      </c>
      <c r="K106" s="279">
        <v>0.072</v>
      </c>
      <c r="L106" s="280">
        <v>0.096</v>
      </c>
      <c r="M106" s="78">
        <v>0.072</v>
      </c>
      <c r="N106" s="78">
        <v>0.096</v>
      </c>
      <c r="O106" s="36">
        <v>0.036</v>
      </c>
      <c r="P106" s="53">
        <v>0.036</v>
      </c>
      <c r="Q106" s="278">
        <v>0.072</v>
      </c>
      <c r="R106" s="279">
        <v>0.108</v>
      </c>
      <c r="S106" s="279">
        <v>0.072</v>
      </c>
      <c r="T106" s="280">
        <v>0.072</v>
      </c>
      <c r="U106" s="79">
        <v>0.072</v>
      </c>
      <c r="V106" s="79">
        <v>0.06</v>
      </c>
      <c r="W106" s="37">
        <v>0.072</v>
      </c>
      <c r="X106" s="78">
        <v>0.012</v>
      </c>
      <c r="Y106" s="36">
        <v>0.072</v>
      </c>
      <c r="Z106" s="53">
        <v>0.12</v>
      </c>
      <c r="AA106" s="88">
        <f>SUM(C106:Z106)</f>
        <v>1.692</v>
      </c>
      <c r="AB106" s="128">
        <f t="shared" si="36"/>
        <v>0.588</v>
      </c>
      <c r="AC106" s="73">
        <f t="shared" si="37"/>
        <v>0.734</v>
      </c>
      <c r="AD106" s="73">
        <f t="shared" si="38"/>
        <v>0.653</v>
      </c>
      <c r="AE106" s="73">
        <f t="shared" si="39"/>
        <v>0.096</v>
      </c>
      <c r="AF106" s="74">
        <f t="shared" si="40"/>
        <v>0.108</v>
      </c>
    </row>
    <row r="107" spans="1:32" s="176" customFormat="1" ht="23.25">
      <c r="A107" s="142"/>
      <c r="B107" s="450" t="s">
        <v>70</v>
      </c>
      <c r="C107" s="173">
        <v>0.025</v>
      </c>
      <c r="D107" s="173">
        <v>0.026</v>
      </c>
      <c r="E107" s="173">
        <v>0.025</v>
      </c>
      <c r="F107" s="173">
        <v>0.026</v>
      </c>
      <c r="G107" s="173">
        <v>0.025</v>
      </c>
      <c r="H107" s="173">
        <v>0.031</v>
      </c>
      <c r="I107" s="174">
        <v>0.024</v>
      </c>
      <c r="J107" s="281">
        <v>0.025</v>
      </c>
      <c r="K107" s="282">
        <v>0.026</v>
      </c>
      <c r="L107" s="283">
        <v>0.027</v>
      </c>
      <c r="M107" s="175">
        <v>0.023</v>
      </c>
      <c r="N107" s="175">
        <v>0.023</v>
      </c>
      <c r="O107" s="175">
        <v>0.025</v>
      </c>
      <c r="P107" s="211">
        <v>0.026</v>
      </c>
      <c r="Q107" s="281">
        <v>0.022</v>
      </c>
      <c r="R107" s="282">
        <v>0.021</v>
      </c>
      <c r="S107" s="282">
        <v>0.02</v>
      </c>
      <c r="T107" s="283">
        <v>0.02</v>
      </c>
      <c r="U107" s="175">
        <v>0.019</v>
      </c>
      <c r="V107" s="173">
        <v>0.019</v>
      </c>
      <c r="W107" s="173">
        <v>0.019</v>
      </c>
      <c r="X107" s="173">
        <v>0.011</v>
      </c>
      <c r="Y107" s="173">
        <v>0.01</v>
      </c>
      <c r="Z107" s="173">
        <v>0.018</v>
      </c>
      <c r="AA107" s="391">
        <f>SUM(C107:Z107)</f>
        <v>0.536</v>
      </c>
      <c r="AB107" s="128">
        <f t="shared" si="36"/>
        <v>0.72</v>
      </c>
      <c r="AC107" s="73">
        <f t="shared" si="37"/>
        <v>0.827</v>
      </c>
      <c r="AD107" s="73">
        <f t="shared" si="38"/>
        <v>1.015</v>
      </c>
      <c r="AE107" s="73">
        <f t="shared" si="39"/>
        <v>0.027</v>
      </c>
      <c r="AF107" s="74">
        <f t="shared" si="40"/>
        <v>0.022</v>
      </c>
    </row>
    <row r="108" spans="1:32" s="52" customFormat="1" ht="30.75" customHeight="1">
      <c r="A108" s="121" t="s">
        <v>6</v>
      </c>
      <c r="B108" s="448" t="s">
        <v>67</v>
      </c>
      <c r="C108" s="116">
        <f>C109</f>
        <v>0.118</v>
      </c>
      <c r="D108" s="116">
        <f aca="true" t="shared" si="41" ref="D108:AA108">D109</f>
        <v>0.118</v>
      </c>
      <c r="E108" s="116">
        <f t="shared" si="41"/>
        <v>0.118</v>
      </c>
      <c r="F108" s="116">
        <f t="shared" si="41"/>
        <v>0.118</v>
      </c>
      <c r="G108" s="116">
        <f t="shared" si="41"/>
        <v>0.118</v>
      </c>
      <c r="H108" s="116">
        <f t="shared" si="41"/>
        <v>0.118</v>
      </c>
      <c r="I108" s="117">
        <f t="shared" si="41"/>
        <v>0.118</v>
      </c>
      <c r="J108" s="284">
        <f t="shared" si="41"/>
        <v>0.118</v>
      </c>
      <c r="K108" s="285">
        <f t="shared" si="41"/>
        <v>0.13</v>
      </c>
      <c r="L108" s="286">
        <f t="shared" si="41"/>
        <v>0.13</v>
      </c>
      <c r="M108" s="118">
        <f t="shared" si="41"/>
        <v>0.13</v>
      </c>
      <c r="N108" s="116">
        <f t="shared" si="41"/>
        <v>0.13</v>
      </c>
      <c r="O108" s="116">
        <f t="shared" si="41"/>
        <v>0.118</v>
      </c>
      <c r="P108" s="117">
        <f t="shared" si="41"/>
        <v>0.118</v>
      </c>
      <c r="Q108" s="284">
        <f t="shared" si="41"/>
        <v>0.13</v>
      </c>
      <c r="R108" s="285">
        <f t="shared" si="41"/>
        <v>0.13</v>
      </c>
      <c r="S108" s="285">
        <f t="shared" si="41"/>
        <v>0.13</v>
      </c>
      <c r="T108" s="286">
        <f t="shared" si="41"/>
        <v>0.13</v>
      </c>
      <c r="U108" s="118">
        <f t="shared" si="41"/>
        <v>0.118</v>
      </c>
      <c r="V108" s="116">
        <f t="shared" si="41"/>
        <v>0.118</v>
      </c>
      <c r="W108" s="116">
        <f t="shared" si="41"/>
        <v>0.118</v>
      </c>
      <c r="X108" s="116">
        <f t="shared" si="41"/>
        <v>0.118</v>
      </c>
      <c r="Y108" s="116">
        <f t="shared" si="41"/>
        <v>0.118</v>
      </c>
      <c r="Z108" s="117">
        <f t="shared" si="41"/>
        <v>0.118</v>
      </c>
      <c r="AA108" s="392">
        <f t="shared" si="41"/>
        <v>2.93</v>
      </c>
      <c r="AB108" s="169">
        <f t="shared" si="36"/>
        <v>0.94</v>
      </c>
      <c r="AC108" s="170">
        <f t="shared" si="37"/>
        <v>0.94</v>
      </c>
      <c r="AD108" s="170">
        <f t="shared" si="38"/>
        <v>0.94</v>
      </c>
      <c r="AE108" s="170">
        <f t="shared" si="39"/>
        <v>0.13</v>
      </c>
      <c r="AF108" s="171">
        <f t="shared" si="40"/>
        <v>0.13</v>
      </c>
    </row>
    <row r="109" spans="1:32" s="52" customFormat="1" ht="25.5" customHeight="1">
      <c r="A109" s="145"/>
      <c r="B109" s="449" t="s">
        <v>68</v>
      </c>
      <c r="C109" s="178">
        <v>0.118</v>
      </c>
      <c r="D109" s="178">
        <v>0.118</v>
      </c>
      <c r="E109" s="178">
        <v>0.118</v>
      </c>
      <c r="F109" s="178">
        <v>0.118</v>
      </c>
      <c r="G109" s="178">
        <v>0.118</v>
      </c>
      <c r="H109" s="178">
        <v>0.118</v>
      </c>
      <c r="I109" s="182">
        <v>0.118</v>
      </c>
      <c r="J109" s="287">
        <v>0.118</v>
      </c>
      <c r="K109" s="288">
        <v>0.13</v>
      </c>
      <c r="L109" s="289">
        <v>0.13</v>
      </c>
      <c r="M109" s="183">
        <v>0.13</v>
      </c>
      <c r="N109" s="178">
        <v>0.13</v>
      </c>
      <c r="O109" s="178">
        <v>0.118</v>
      </c>
      <c r="P109" s="182">
        <v>0.118</v>
      </c>
      <c r="Q109" s="287">
        <v>0.13</v>
      </c>
      <c r="R109" s="288">
        <v>0.13</v>
      </c>
      <c r="S109" s="288">
        <v>0.13</v>
      </c>
      <c r="T109" s="289">
        <v>0.13</v>
      </c>
      <c r="U109" s="183">
        <v>0.118</v>
      </c>
      <c r="V109" s="178">
        <v>0.118</v>
      </c>
      <c r="W109" s="178">
        <v>0.118</v>
      </c>
      <c r="X109" s="178">
        <v>0.118</v>
      </c>
      <c r="Y109" s="178">
        <v>0.118</v>
      </c>
      <c r="Z109" s="182">
        <v>0.118</v>
      </c>
      <c r="AA109" s="393">
        <f>SUM(C109:Z109)</f>
        <v>2.93</v>
      </c>
      <c r="AB109" s="212">
        <f t="shared" si="36"/>
        <v>0.94</v>
      </c>
      <c r="AC109" s="213">
        <f t="shared" si="37"/>
        <v>0.94</v>
      </c>
      <c r="AD109" s="213">
        <f t="shared" si="38"/>
        <v>0.94</v>
      </c>
      <c r="AE109" s="213">
        <f t="shared" si="39"/>
        <v>0.13</v>
      </c>
      <c r="AF109" s="214">
        <f t="shared" si="40"/>
        <v>0.13</v>
      </c>
    </row>
    <row r="110" spans="1:32" s="52" customFormat="1" ht="36" customHeight="1">
      <c r="A110" s="121" t="s">
        <v>7</v>
      </c>
      <c r="B110" s="448" t="s">
        <v>69</v>
      </c>
      <c r="C110" s="269">
        <f>C111</f>
        <v>0.001</v>
      </c>
      <c r="D110" s="269">
        <f aca="true" t="shared" si="42" ref="D110:AA110">D111</f>
        <v>0.001</v>
      </c>
      <c r="E110" s="269">
        <f t="shared" si="42"/>
        <v>0.001</v>
      </c>
      <c r="F110" s="269">
        <f t="shared" si="42"/>
        <v>0.001</v>
      </c>
      <c r="G110" s="269">
        <f t="shared" si="42"/>
        <v>0.001</v>
      </c>
      <c r="H110" s="269">
        <f t="shared" si="42"/>
        <v>0.001</v>
      </c>
      <c r="I110" s="270">
        <f t="shared" si="42"/>
        <v>0.002</v>
      </c>
      <c r="J110" s="290">
        <f t="shared" si="42"/>
        <v>0.002</v>
      </c>
      <c r="K110" s="291">
        <f t="shared" si="42"/>
        <v>0.002</v>
      </c>
      <c r="L110" s="292">
        <f t="shared" si="42"/>
        <v>0.002</v>
      </c>
      <c r="M110" s="271">
        <f t="shared" si="42"/>
        <v>0.002</v>
      </c>
      <c r="N110" s="269">
        <f t="shared" si="42"/>
        <v>0.002</v>
      </c>
      <c r="O110" s="269">
        <f t="shared" si="42"/>
        <v>0.002</v>
      </c>
      <c r="P110" s="270">
        <f t="shared" si="42"/>
        <v>0.002</v>
      </c>
      <c r="Q110" s="290">
        <f t="shared" si="42"/>
        <v>0.001</v>
      </c>
      <c r="R110" s="291">
        <f t="shared" si="42"/>
        <v>0.001</v>
      </c>
      <c r="S110" s="291">
        <f t="shared" si="42"/>
        <v>0.001</v>
      </c>
      <c r="T110" s="292">
        <f t="shared" si="42"/>
        <v>0.001</v>
      </c>
      <c r="U110" s="271">
        <f t="shared" si="42"/>
        <v>0.001</v>
      </c>
      <c r="V110" s="269">
        <f t="shared" si="42"/>
        <v>0.001</v>
      </c>
      <c r="W110" s="269">
        <f t="shared" si="42"/>
        <v>0.001</v>
      </c>
      <c r="X110" s="269">
        <f t="shared" si="42"/>
        <v>0.001</v>
      </c>
      <c r="Y110" s="269">
        <f t="shared" si="42"/>
        <v>0.001</v>
      </c>
      <c r="Z110" s="270">
        <f t="shared" si="42"/>
        <v>0.001</v>
      </c>
      <c r="AA110" s="91">
        <f t="shared" si="42"/>
        <v>0.032</v>
      </c>
      <c r="AB110" s="127">
        <f t="shared" si="36"/>
        <v>0.667</v>
      </c>
      <c r="AC110" s="42">
        <f t="shared" si="37"/>
        <v>0.667</v>
      </c>
      <c r="AD110" s="42">
        <f t="shared" si="38"/>
        <v>1.333</v>
      </c>
      <c r="AE110" s="42">
        <f t="shared" si="39"/>
        <v>0.002</v>
      </c>
      <c r="AF110" s="43">
        <f t="shared" si="40"/>
        <v>0.001</v>
      </c>
    </row>
    <row r="111" spans="1:32" s="52" customFormat="1" ht="23.25">
      <c r="A111" s="145"/>
      <c r="B111" s="450" t="s">
        <v>70</v>
      </c>
      <c r="C111" s="179">
        <v>0.001</v>
      </c>
      <c r="D111" s="179">
        <v>0.001</v>
      </c>
      <c r="E111" s="179">
        <v>0.001</v>
      </c>
      <c r="F111" s="179">
        <v>0.001</v>
      </c>
      <c r="G111" s="179">
        <v>0.001</v>
      </c>
      <c r="H111" s="179">
        <v>0.001</v>
      </c>
      <c r="I111" s="180">
        <v>0.002</v>
      </c>
      <c r="J111" s="322">
        <v>0.002</v>
      </c>
      <c r="K111" s="323">
        <v>0.002</v>
      </c>
      <c r="L111" s="324">
        <v>0.002</v>
      </c>
      <c r="M111" s="181">
        <v>0.002</v>
      </c>
      <c r="N111" s="179">
        <v>0.002</v>
      </c>
      <c r="O111" s="179">
        <v>0.002</v>
      </c>
      <c r="P111" s="180">
        <v>0.002</v>
      </c>
      <c r="Q111" s="322">
        <v>0.001</v>
      </c>
      <c r="R111" s="323">
        <v>0.001</v>
      </c>
      <c r="S111" s="323">
        <v>0.001</v>
      </c>
      <c r="T111" s="324">
        <v>0.001</v>
      </c>
      <c r="U111" s="181">
        <v>0.001</v>
      </c>
      <c r="V111" s="179">
        <v>0.001</v>
      </c>
      <c r="W111" s="179">
        <v>0.001</v>
      </c>
      <c r="X111" s="179">
        <v>0.001</v>
      </c>
      <c r="Y111" s="179">
        <v>0.001</v>
      </c>
      <c r="Z111" s="179">
        <v>0.001</v>
      </c>
      <c r="AA111" s="391">
        <f>SUM(C111:Z111)</f>
        <v>0.032</v>
      </c>
      <c r="AB111" s="128">
        <f t="shared" si="36"/>
        <v>0.667</v>
      </c>
      <c r="AC111" s="73">
        <f t="shared" si="37"/>
        <v>0.667</v>
      </c>
      <c r="AD111" s="73">
        <f t="shared" si="38"/>
        <v>1.333</v>
      </c>
      <c r="AE111" s="73">
        <f t="shared" si="39"/>
        <v>0.002</v>
      </c>
      <c r="AF111" s="74">
        <f t="shared" si="40"/>
        <v>0.001</v>
      </c>
    </row>
    <row r="112" spans="1:32" s="52" customFormat="1" ht="30" customHeight="1">
      <c r="A112" s="121" t="s">
        <v>8</v>
      </c>
      <c r="B112" s="448" t="s">
        <v>71</v>
      </c>
      <c r="C112" s="272">
        <f aca="true" t="shared" si="43" ref="C112:AA112">C113</f>
        <v>0.003</v>
      </c>
      <c r="D112" s="272">
        <f t="shared" si="43"/>
        <v>0.003</v>
      </c>
      <c r="E112" s="272">
        <f t="shared" si="43"/>
        <v>0.003</v>
      </c>
      <c r="F112" s="272">
        <f t="shared" si="43"/>
        <v>0.003</v>
      </c>
      <c r="G112" s="272">
        <f t="shared" si="43"/>
        <v>0.003</v>
      </c>
      <c r="H112" s="272">
        <f t="shared" si="43"/>
        <v>0.003</v>
      </c>
      <c r="I112" s="273">
        <f t="shared" si="43"/>
        <v>0.003</v>
      </c>
      <c r="J112" s="293">
        <f t="shared" si="43"/>
        <v>0.003</v>
      </c>
      <c r="K112" s="294">
        <f t="shared" si="43"/>
        <v>0.003</v>
      </c>
      <c r="L112" s="295">
        <f t="shared" si="43"/>
        <v>0.003</v>
      </c>
      <c r="M112" s="274">
        <f t="shared" si="43"/>
        <v>0.003</v>
      </c>
      <c r="N112" s="272">
        <f t="shared" si="43"/>
        <v>0.003</v>
      </c>
      <c r="O112" s="272">
        <f t="shared" si="43"/>
        <v>0.003</v>
      </c>
      <c r="P112" s="273">
        <f t="shared" si="43"/>
        <v>0.003</v>
      </c>
      <c r="Q112" s="293">
        <f t="shared" si="43"/>
        <v>0.003</v>
      </c>
      <c r="R112" s="294">
        <f t="shared" si="43"/>
        <v>0.003</v>
      </c>
      <c r="S112" s="294">
        <f t="shared" si="43"/>
        <v>0.003</v>
      </c>
      <c r="T112" s="295">
        <f t="shared" si="43"/>
        <v>0.003</v>
      </c>
      <c r="U112" s="274">
        <f t="shared" si="43"/>
        <v>0.003</v>
      </c>
      <c r="V112" s="272">
        <f t="shared" si="43"/>
        <v>0.003</v>
      </c>
      <c r="W112" s="272">
        <f t="shared" si="43"/>
        <v>0.003</v>
      </c>
      <c r="X112" s="272">
        <f t="shared" si="43"/>
        <v>0.003</v>
      </c>
      <c r="Y112" s="272">
        <f t="shared" si="43"/>
        <v>0.003</v>
      </c>
      <c r="Z112" s="273">
        <f t="shared" si="43"/>
        <v>0.003</v>
      </c>
      <c r="AA112" s="91">
        <f t="shared" si="43"/>
        <v>0.072</v>
      </c>
      <c r="AB112" s="127">
        <f t="shared" si="36"/>
        <v>1</v>
      </c>
      <c r="AC112" s="42">
        <f t="shared" si="37"/>
        <v>1</v>
      </c>
      <c r="AD112" s="42">
        <f t="shared" si="38"/>
        <v>1</v>
      </c>
      <c r="AE112" s="42">
        <f t="shared" si="39"/>
        <v>0.003</v>
      </c>
      <c r="AF112" s="43">
        <f t="shared" si="40"/>
        <v>0.003</v>
      </c>
    </row>
    <row r="113" spans="1:32" s="52" customFormat="1" ht="23.25">
      <c r="A113" s="145"/>
      <c r="B113" s="450" t="s">
        <v>70</v>
      </c>
      <c r="C113" s="396">
        <v>0.003</v>
      </c>
      <c r="D113" s="396">
        <v>0.003</v>
      </c>
      <c r="E113" s="396">
        <v>0.003</v>
      </c>
      <c r="F113" s="396">
        <v>0.003</v>
      </c>
      <c r="G113" s="396">
        <v>0.003</v>
      </c>
      <c r="H113" s="396">
        <v>0.003</v>
      </c>
      <c r="I113" s="398">
        <v>0.003</v>
      </c>
      <c r="J113" s="404">
        <v>0.003</v>
      </c>
      <c r="K113" s="397">
        <v>0.003</v>
      </c>
      <c r="L113" s="405">
        <v>0.003</v>
      </c>
      <c r="M113" s="399">
        <v>0.003</v>
      </c>
      <c r="N113" s="396">
        <v>0.003</v>
      </c>
      <c r="O113" s="396">
        <v>0.003</v>
      </c>
      <c r="P113" s="398">
        <v>0.003</v>
      </c>
      <c r="Q113" s="404">
        <v>0.003</v>
      </c>
      <c r="R113" s="397">
        <v>0.003</v>
      </c>
      <c r="S113" s="397">
        <v>0.003</v>
      </c>
      <c r="T113" s="405">
        <v>0.003</v>
      </c>
      <c r="U113" s="399">
        <v>0.003</v>
      </c>
      <c r="V113" s="396">
        <v>0.003</v>
      </c>
      <c r="W113" s="396">
        <v>0.003</v>
      </c>
      <c r="X113" s="396">
        <v>0.003</v>
      </c>
      <c r="Y113" s="396">
        <v>0.003</v>
      </c>
      <c r="Z113" s="396">
        <v>0.003</v>
      </c>
      <c r="AA113" s="391">
        <f>SUM(C113:Z113)</f>
        <v>0.072</v>
      </c>
      <c r="AB113" s="128">
        <f t="shared" si="36"/>
        <v>1</v>
      </c>
      <c r="AC113" s="73">
        <f t="shared" si="37"/>
        <v>1</v>
      </c>
      <c r="AD113" s="73">
        <f t="shared" si="38"/>
        <v>1</v>
      </c>
      <c r="AE113" s="73">
        <f t="shared" si="39"/>
        <v>0.003</v>
      </c>
      <c r="AF113" s="74">
        <f t="shared" si="40"/>
        <v>0.003</v>
      </c>
    </row>
    <row r="114" spans="1:32" s="52" customFormat="1" ht="27" customHeight="1">
      <c r="A114" s="121" t="s">
        <v>76</v>
      </c>
      <c r="B114" s="448" t="s">
        <v>72</v>
      </c>
      <c r="C114" s="157">
        <f>C115+C116</f>
        <v>0</v>
      </c>
      <c r="D114" s="157">
        <f aca="true" t="shared" si="44" ref="D114:AA114">D115+D116</f>
        <v>0.015</v>
      </c>
      <c r="E114" s="157">
        <f t="shared" si="44"/>
        <v>0</v>
      </c>
      <c r="F114" s="157">
        <f t="shared" si="44"/>
        <v>0.015</v>
      </c>
      <c r="G114" s="157">
        <f t="shared" si="44"/>
        <v>0.015</v>
      </c>
      <c r="H114" s="157">
        <f t="shared" si="44"/>
        <v>0.015</v>
      </c>
      <c r="I114" s="158">
        <f t="shared" si="44"/>
        <v>0</v>
      </c>
      <c r="J114" s="296">
        <f t="shared" si="44"/>
        <v>0.03</v>
      </c>
      <c r="K114" s="297">
        <f t="shared" si="44"/>
        <v>0.015</v>
      </c>
      <c r="L114" s="298">
        <f t="shared" si="44"/>
        <v>0.015</v>
      </c>
      <c r="M114" s="159">
        <f t="shared" si="44"/>
        <v>0.015</v>
      </c>
      <c r="N114" s="157">
        <f t="shared" si="44"/>
        <v>0.015</v>
      </c>
      <c r="O114" s="157">
        <f t="shared" si="44"/>
        <v>0.015</v>
      </c>
      <c r="P114" s="158">
        <f t="shared" si="44"/>
        <v>0</v>
      </c>
      <c r="Q114" s="296">
        <f t="shared" si="44"/>
        <v>0.015</v>
      </c>
      <c r="R114" s="297">
        <f t="shared" si="44"/>
        <v>0.015</v>
      </c>
      <c r="S114" s="297">
        <f t="shared" si="44"/>
        <v>0.015</v>
      </c>
      <c r="T114" s="298">
        <f t="shared" si="44"/>
        <v>0.015</v>
      </c>
      <c r="U114" s="159">
        <f t="shared" si="44"/>
        <v>0.015</v>
      </c>
      <c r="V114" s="157">
        <f t="shared" si="44"/>
        <v>0</v>
      </c>
      <c r="W114" s="157">
        <f t="shared" si="44"/>
        <v>0.015</v>
      </c>
      <c r="X114" s="157">
        <f t="shared" si="44"/>
        <v>0.015</v>
      </c>
      <c r="Y114" s="157">
        <f t="shared" si="44"/>
        <v>0.015</v>
      </c>
      <c r="Z114" s="158">
        <f t="shared" si="44"/>
        <v>0.015</v>
      </c>
      <c r="AA114" s="87">
        <f t="shared" si="44"/>
        <v>0.3</v>
      </c>
      <c r="AB114" s="127">
        <f t="shared" si="36"/>
        <v>0.417</v>
      </c>
      <c r="AC114" s="42">
        <f t="shared" si="37"/>
        <v>0.417</v>
      </c>
      <c r="AD114" s="42">
        <f t="shared" si="38"/>
        <v>0.833</v>
      </c>
      <c r="AE114" s="42">
        <f t="shared" si="39"/>
        <v>0.03</v>
      </c>
      <c r="AF114" s="43">
        <f t="shared" si="40"/>
        <v>0.015</v>
      </c>
    </row>
    <row r="115" spans="1:32" s="52" customFormat="1" ht="23.25">
      <c r="A115" s="145"/>
      <c r="B115" s="450" t="s">
        <v>70</v>
      </c>
      <c r="C115" s="408">
        <v>0</v>
      </c>
      <c r="D115" s="408">
        <v>0.015</v>
      </c>
      <c r="E115" s="408">
        <v>0</v>
      </c>
      <c r="F115" s="408">
        <v>0.015</v>
      </c>
      <c r="G115" s="408">
        <v>0.015</v>
      </c>
      <c r="H115" s="408">
        <v>0.015</v>
      </c>
      <c r="I115" s="409">
        <v>0</v>
      </c>
      <c r="J115" s="410">
        <v>0.015</v>
      </c>
      <c r="K115" s="411">
        <v>0.015</v>
      </c>
      <c r="L115" s="412">
        <v>0.015</v>
      </c>
      <c r="M115" s="413">
        <v>0.015</v>
      </c>
      <c r="N115" s="408">
        <v>0.015</v>
      </c>
      <c r="O115" s="408">
        <v>0.015</v>
      </c>
      <c r="P115" s="409">
        <v>0</v>
      </c>
      <c r="Q115" s="410">
        <v>0.015</v>
      </c>
      <c r="R115" s="411">
        <v>0.015</v>
      </c>
      <c r="S115" s="411">
        <v>0.015</v>
      </c>
      <c r="T115" s="412">
        <v>0</v>
      </c>
      <c r="U115" s="413">
        <v>0.015</v>
      </c>
      <c r="V115" s="408">
        <v>0</v>
      </c>
      <c r="W115" s="408">
        <v>0.015</v>
      </c>
      <c r="X115" s="408">
        <v>0.015</v>
      </c>
      <c r="Y115" s="408">
        <v>0.015</v>
      </c>
      <c r="Z115" s="409">
        <v>0.015</v>
      </c>
      <c r="AA115" s="394">
        <f>SUM(C115:Z115)</f>
        <v>0.27</v>
      </c>
      <c r="AB115" s="128">
        <f t="shared" si="36"/>
        <v>0.75</v>
      </c>
      <c r="AC115" s="73">
        <f t="shared" si="37"/>
        <v>0.75</v>
      </c>
      <c r="AD115" s="73">
        <f t="shared" si="38"/>
        <v>0.75</v>
      </c>
      <c r="AE115" s="73">
        <f t="shared" si="39"/>
        <v>0.015</v>
      </c>
      <c r="AF115" s="74">
        <f t="shared" si="40"/>
        <v>0.015</v>
      </c>
    </row>
    <row r="116" spans="1:32" s="52" customFormat="1" ht="24.75" customHeight="1">
      <c r="A116" s="142"/>
      <c r="B116" s="449" t="s">
        <v>79</v>
      </c>
      <c r="C116" s="409">
        <v>0</v>
      </c>
      <c r="D116" s="409">
        <v>0</v>
      </c>
      <c r="E116" s="409">
        <v>0</v>
      </c>
      <c r="F116" s="409">
        <v>0</v>
      </c>
      <c r="G116" s="409">
        <v>0</v>
      </c>
      <c r="H116" s="409">
        <v>0</v>
      </c>
      <c r="I116" s="409">
        <v>0</v>
      </c>
      <c r="J116" s="410">
        <v>0.015</v>
      </c>
      <c r="K116" s="411">
        <v>0</v>
      </c>
      <c r="L116" s="412">
        <v>0</v>
      </c>
      <c r="M116" s="413">
        <v>0</v>
      </c>
      <c r="N116" s="408">
        <v>0</v>
      </c>
      <c r="O116" s="408">
        <v>0</v>
      </c>
      <c r="P116" s="409">
        <v>0</v>
      </c>
      <c r="Q116" s="410">
        <v>0</v>
      </c>
      <c r="R116" s="411">
        <v>0</v>
      </c>
      <c r="S116" s="411">
        <v>0</v>
      </c>
      <c r="T116" s="412">
        <v>0.015</v>
      </c>
      <c r="U116" s="408">
        <v>0</v>
      </c>
      <c r="V116" s="408">
        <v>0</v>
      </c>
      <c r="W116" s="409">
        <v>0</v>
      </c>
      <c r="X116" s="409">
        <v>0</v>
      </c>
      <c r="Y116" s="409">
        <v>0</v>
      </c>
      <c r="Z116" s="409">
        <v>0</v>
      </c>
      <c r="AA116" s="394">
        <f>SUM(C116:Z116)</f>
        <v>0.03</v>
      </c>
      <c r="AB116" s="128">
        <f t="shared" si="36"/>
        <v>0.083</v>
      </c>
      <c r="AC116" s="73">
        <f t="shared" si="37"/>
        <v>0.083</v>
      </c>
      <c r="AD116" s="73">
        <f t="shared" si="38"/>
        <v>0.083</v>
      </c>
      <c r="AE116" s="73">
        <f t="shared" si="39"/>
        <v>0.015</v>
      </c>
      <c r="AF116" s="74">
        <f t="shared" si="40"/>
        <v>0.015</v>
      </c>
    </row>
    <row r="117" spans="1:32" s="52" customFormat="1" ht="34.5" customHeight="1">
      <c r="A117" s="121" t="s">
        <v>77</v>
      </c>
      <c r="B117" s="448" t="s">
        <v>73</v>
      </c>
      <c r="C117" s="41">
        <f aca="true" t="shared" si="45" ref="C117:AA117">C118</f>
        <v>0.002</v>
      </c>
      <c r="D117" s="41">
        <f t="shared" si="45"/>
        <v>0.002</v>
      </c>
      <c r="E117" s="41">
        <f t="shared" si="45"/>
        <v>0.002</v>
      </c>
      <c r="F117" s="41">
        <f t="shared" si="45"/>
        <v>0.002</v>
      </c>
      <c r="G117" s="41">
        <f t="shared" si="45"/>
        <v>0.002</v>
      </c>
      <c r="H117" s="41">
        <f t="shared" si="45"/>
        <v>0.002</v>
      </c>
      <c r="I117" s="75">
        <f t="shared" si="45"/>
        <v>0.002</v>
      </c>
      <c r="J117" s="299">
        <f t="shared" si="45"/>
        <v>0.003</v>
      </c>
      <c r="K117" s="300">
        <f t="shared" si="45"/>
        <v>0.003</v>
      </c>
      <c r="L117" s="301">
        <f t="shared" si="45"/>
        <v>0.002</v>
      </c>
      <c r="M117" s="76">
        <f t="shared" si="45"/>
        <v>0.002</v>
      </c>
      <c r="N117" s="41">
        <f t="shared" si="45"/>
        <v>0.002</v>
      </c>
      <c r="O117" s="41">
        <f t="shared" si="45"/>
        <v>0.002</v>
      </c>
      <c r="P117" s="75">
        <f t="shared" si="45"/>
        <v>0.002</v>
      </c>
      <c r="Q117" s="299">
        <f t="shared" si="45"/>
        <v>0.002</v>
      </c>
      <c r="R117" s="300">
        <f t="shared" si="45"/>
        <v>0.002</v>
      </c>
      <c r="S117" s="300">
        <f t="shared" si="45"/>
        <v>0.002</v>
      </c>
      <c r="T117" s="301">
        <f t="shared" si="45"/>
        <v>0.002</v>
      </c>
      <c r="U117" s="76">
        <f t="shared" si="45"/>
        <v>0.002</v>
      </c>
      <c r="V117" s="41">
        <f t="shared" si="45"/>
        <v>0.003</v>
      </c>
      <c r="W117" s="41">
        <f t="shared" si="45"/>
        <v>0.003</v>
      </c>
      <c r="X117" s="41">
        <f t="shared" si="45"/>
        <v>0.001</v>
      </c>
      <c r="Y117" s="41">
        <f t="shared" si="45"/>
        <v>0.001</v>
      </c>
      <c r="Z117" s="75">
        <f t="shared" si="45"/>
        <v>0.001</v>
      </c>
      <c r="AA117" s="91">
        <f t="shared" si="45"/>
        <v>0.049</v>
      </c>
      <c r="AB117" s="127">
        <f t="shared" si="36"/>
        <v>0.681</v>
      </c>
      <c r="AC117" s="42">
        <f t="shared" si="37"/>
        <v>0.681</v>
      </c>
      <c r="AD117" s="42">
        <f t="shared" si="38"/>
        <v>1.021</v>
      </c>
      <c r="AE117" s="42">
        <f t="shared" si="39"/>
        <v>0.003</v>
      </c>
      <c r="AF117" s="43">
        <f t="shared" si="40"/>
        <v>0.002</v>
      </c>
    </row>
    <row r="118" spans="1:32" s="52" customFormat="1" ht="21" customHeight="1">
      <c r="A118" s="145"/>
      <c r="B118" s="451" t="s">
        <v>74</v>
      </c>
      <c r="C118" s="204">
        <v>0.002</v>
      </c>
      <c r="D118" s="204">
        <v>0.002</v>
      </c>
      <c r="E118" s="204">
        <v>0.002</v>
      </c>
      <c r="F118" s="204">
        <v>0.002</v>
      </c>
      <c r="G118" s="204">
        <v>0.002</v>
      </c>
      <c r="H118" s="204">
        <v>0.002</v>
      </c>
      <c r="I118" s="205">
        <v>0.002</v>
      </c>
      <c r="J118" s="302">
        <v>0.003</v>
      </c>
      <c r="K118" s="303">
        <v>0.003</v>
      </c>
      <c r="L118" s="304">
        <v>0.002</v>
      </c>
      <c r="M118" s="206">
        <v>0.002</v>
      </c>
      <c r="N118" s="204">
        <v>0.002</v>
      </c>
      <c r="O118" s="204">
        <v>0.002</v>
      </c>
      <c r="P118" s="205">
        <v>0.002</v>
      </c>
      <c r="Q118" s="302">
        <v>0.002</v>
      </c>
      <c r="R118" s="303">
        <v>0.002</v>
      </c>
      <c r="S118" s="303">
        <v>0.002</v>
      </c>
      <c r="T118" s="304">
        <v>0.002</v>
      </c>
      <c r="U118" s="206">
        <v>0.002</v>
      </c>
      <c r="V118" s="204">
        <v>0.003</v>
      </c>
      <c r="W118" s="204">
        <v>0.003</v>
      </c>
      <c r="X118" s="204">
        <v>0.001</v>
      </c>
      <c r="Y118" s="204">
        <v>0.001</v>
      </c>
      <c r="Z118" s="205">
        <v>0.001</v>
      </c>
      <c r="AA118" s="391">
        <f>SUM(C118:Z118)</f>
        <v>0.049</v>
      </c>
      <c r="AB118" s="128">
        <f>AVERAGE(C118:Z118)/MAX(C118:Z118)</f>
        <v>0.681</v>
      </c>
      <c r="AC118" s="73">
        <f t="shared" si="37"/>
        <v>0.681</v>
      </c>
      <c r="AD118" s="73">
        <f t="shared" si="38"/>
        <v>1.021</v>
      </c>
      <c r="AE118" s="73">
        <f t="shared" si="39"/>
        <v>0.003</v>
      </c>
      <c r="AF118" s="74">
        <f t="shared" si="40"/>
        <v>0.002</v>
      </c>
    </row>
    <row r="119" spans="1:32" s="52" customFormat="1" ht="39.75" customHeight="1" thickBot="1">
      <c r="A119" s="146"/>
      <c r="B119" s="189" t="s">
        <v>78</v>
      </c>
      <c r="C119" s="126">
        <f>C104+C108+C110+C112+C114+C117</f>
        <v>0.245</v>
      </c>
      <c r="D119" s="126">
        <f aca="true" t="shared" si="46" ref="D119:Z119">D104+D108+D110+D112+D114+D117</f>
        <v>0.261</v>
      </c>
      <c r="E119" s="126">
        <f t="shared" si="46"/>
        <v>0.341</v>
      </c>
      <c r="F119" s="126">
        <f t="shared" si="46"/>
        <v>0.349</v>
      </c>
      <c r="G119" s="126">
        <f t="shared" si="46"/>
        <v>0.348</v>
      </c>
      <c r="H119" s="126">
        <f t="shared" si="46"/>
        <v>0.35</v>
      </c>
      <c r="I119" s="129">
        <f t="shared" si="46"/>
        <v>0.325</v>
      </c>
      <c r="J119" s="305">
        <f t="shared" si="46"/>
        <v>0.345</v>
      </c>
      <c r="K119" s="306">
        <f t="shared" si="46"/>
        <v>0.315</v>
      </c>
      <c r="L119" s="307">
        <f t="shared" si="46"/>
        <v>0.443</v>
      </c>
      <c r="M119" s="130">
        <f t="shared" si="46"/>
        <v>0.319</v>
      </c>
      <c r="N119" s="126">
        <f t="shared" si="46"/>
        <v>0.383</v>
      </c>
      <c r="O119" s="126">
        <f t="shared" si="46"/>
        <v>0.289</v>
      </c>
      <c r="P119" s="129">
        <f t="shared" si="46"/>
        <v>0.299</v>
      </c>
      <c r="Q119" s="305">
        <f t="shared" si="46"/>
        <v>0.381</v>
      </c>
      <c r="R119" s="306">
        <f t="shared" si="46"/>
        <v>0.424</v>
      </c>
      <c r="S119" s="306">
        <f t="shared" si="46"/>
        <v>0.307</v>
      </c>
      <c r="T119" s="307">
        <f t="shared" si="46"/>
        <v>0.315</v>
      </c>
      <c r="U119" s="130">
        <f t="shared" si="46"/>
        <v>0.294</v>
      </c>
      <c r="V119" s="126">
        <f t="shared" si="46"/>
        <v>0.244</v>
      </c>
      <c r="W119" s="126">
        <f t="shared" si="46"/>
        <v>0.287</v>
      </c>
      <c r="X119" s="126">
        <f t="shared" si="46"/>
        <v>0.225</v>
      </c>
      <c r="Y119" s="126">
        <f t="shared" si="46"/>
        <v>0.284</v>
      </c>
      <c r="Z119" s="129">
        <f t="shared" si="46"/>
        <v>0.34</v>
      </c>
      <c r="AA119" s="395">
        <f>SUM(C119:Z119)</f>
        <v>7.713</v>
      </c>
      <c r="AB119" s="172">
        <f>AVERAGE(C119:Z119)/MAX(C119:Z119)</f>
        <v>0.725</v>
      </c>
      <c r="AC119" s="162">
        <f>AVERAGE(C119:Z119)/MAX(J119:L119)</f>
        <v>0.725</v>
      </c>
      <c r="AD119" s="162">
        <f>AVERAGE(C119:Z119)/MAX(Q119:T119)</f>
        <v>0.758</v>
      </c>
      <c r="AE119" s="162">
        <f>MAX(J119:L119)</f>
        <v>0.443</v>
      </c>
      <c r="AF119" s="163">
        <f>MAX(Q119:T119)</f>
        <v>0.424</v>
      </c>
    </row>
    <row r="120" spans="1:32" s="52" customFormat="1" ht="23.25">
      <c r="A120" s="122"/>
      <c r="B120" s="190"/>
      <c r="C120" s="123"/>
      <c r="D120" s="123"/>
      <c r="E120" s="123"/>
      <c r="F120" s="123"/>
      <c r="G120" s="123"/>
      <c r="H120" s="123"/>
      <c r="I120" s="123"/>
      <c r="AA120" s="123"/>
      <c r="AB120" s="124"/>
      <c r="AC120" s="125"/>
      <c r="AD120" s="125"/>
      <c r="AE120" s="125"/>
      <c r="AF120" s="125"/>
    </row>
    <row r="121" spans="1:27" s="52" customFormat="1" ht="23.25">
      <c r="A121" s="103"/>
      <c r="B121" s="188"/>
      <c r="AA121" s="106"/>
    </row>
    <row r="122" spans="1:27" s="52" customFormat="1" ht="23.25">
      <c r="A122" s="103"/>
      <c r="B122" s="188"/>
      <c r="G122" s="426" t="s">
        <v>107</v>
      </c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AA122" s="106"/>
    </row>
    <row r="123" spans="1:32" ht="23.25">
      <c r="A123" s="103"/>
      <c r="B123" s="188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106"/>
      <c r="AB123" s="52"/>
      <c r="AC123" s="52"/>
      <c r="AD123" s="52"/>
      <c r="AE123" s="52"/>
      <c r="AF123" s="52"/>
    </row>
    <row r="124" spans="1:32" ht="23.25">
      <c r="A124" s="103"/>
      <c r="B124" s="191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106"/>
      <c r="AB124" s="52"/>
      <c r="AC124" s="52"/>
      <c r="AD124" s="52"/>
      <c r="AE124" s="52"/>
      <c r="AF124" s="52"/>
    </row>
    <row r="125" spans="1:32" ht="23.25">
      <c r="A125" s="103"/>
      <c r="B125" s="191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106"/>
      <c r="AB125" s="52"/>
      <c r="AC125" s="52"/>
      <c r="AD125" s="52"/>
      <c r="AE125" s="52"/>
      <c r="AF125" s="52"/>
    </row>
    <row r="126" spans="1:32" ht="23.25">
      <c r="A126" s="103"/>
      <c r="B126" s="188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106"/>
      <c r="AB126" s="52"/>
      <c r="AC126" s="52"/>
      <c r="AD126" s="52"/>
      <c r="AE126" s="52"/>
      <c r="AF126" s="52"/>
    </row>
    <row r="127" spans="1:32" ht="23.25">
      <c r="A127" s="103"/>
      <c r="B127" s="188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106"/>
      <c r="AB127" s="52"/>
      <c r="AC127" s="52"/>
      <c r="AD127" s="52"/>
      <c r="AE127" s="52"/>
      <c r="AF127" s="52"/>
    </row>
    <row r="128" spans="1:32" ht="23.25">
      <c r="A128" s="103"/>
      <c r="B128" s="188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106"/>
      <c r="AB128" s="52"/>
      <c r="AC128" s="52"/>
      <c r="AD128" s="52"/>
      <c r="AE128" s="52"/>
      <c r="AF128" s="52"/>
    </row>
    <row r="133" spans="3:27" ht="18"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</row>
  </sheetData>
  <sheetProtection/>
  <mergeCells count="264">
    <mergeCell ref="A100:AF100"/>
    <mergeCell ref="AC102:AC103"/>
    <mergeCell ref="AD102:AD103"/>
    <mergeCell ref="AE102:AE103"/>
    <mergeCell ref="AF102:AF103"/>
    <mergeCell ref="Y102:Y103"/>
    <mergeCell ref="Z102:Z103"/>
    <mergeCell ref="AA102:AA103"/>
    <mergeCell ref="AB102:AB103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K102:K103"/>
    <mergeCell ref="L102:L103"/>
    <mergeCell ref="A102:A103"/>
    <mergeCell ref="B102:B103"/>
    <mergeCell ref="C102:C103"/>
    <mergeCell ref="D102:D103"/>
    <mergeCell ref="E102:E103"/>
    <mergeCell ref="F102:F103"/>
    <mergeCell ref="AD75:AD76"/>
    <mergeCell ref="AE75:AE76"/>
    <mergeCell ref="AF75:AF76"/>
    <mergeCell ref="A82:AF82"/>
    <mergeCell ref="Z75:Z76"/>
    <mergeCell ref="AA75:AA76"/>
    <mergeCell ref="AB75:AB76"/>
    <mergeCell ref="AC75:AC76"/>
    <mergeCell ref="V75:V76"/>
    <mergeCell ref="W75:W76"/>
    <mergeCell ref="P75:P76"/>
    <mergeCell ref="Q75:Q76"/>
    <mergeCell ref="X75:X76"/>
    <mergeCell ref="Y75:Y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  <mergeCell ref="A73:AF73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AE5:AE6"/>
    <mergeCell ref="AF5:AF6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3:AF3"/>
    <mergeCell ref="A58:AF58"/>
    <mergeCell ref="A60:A61"/>
    <mergeCell ref="B60:B61"/>
    <mergeCell ref="C60:C61"/>
    <mergeCell ref="D60:D61"/>
    <mergeCell ref="E60:E61"/>
    <mergeCell ref="F60:F61"/>
    <mergeCell ref="G60:G61"/>
    <mergeCell ref="H60:H61"/>
    <mergeCell ref="M60:M61"/>
    <mergeCell ref="N60:N61"/>
    <mergeCell ref="O60:O61"/>
    <mergeCell ref="P60:P61"/>
    <mergeCell ref="I60:I61"/>
    <mergeCell ref="J60:J61"/>
    <mergeCell ref="K60:K61"/>
    <mergeCell ref="L60:L61"/>
    <mergeCell ref="U60:U61"/>
    <mergeCell ref="V60:V61"/>
    <mergeCell ref="W60:W61"/>
    <mergeCell ref="X60:X61"/>
    <mergeCell ref="Q60:Q61"/>
    <mergeCell ref="R60:R61"/>
    <mergeCell ref="S60:S61"/>
    <mergeCell ref="T60:T61"/>
    <mergeCell ref="A28:AF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N30:N31"/>
    <mergeCell ref="O30:O31"/>
    <mergeCell ref="P30:P31"/>
    <mergeCell ref="Q30:Q31"/>
    <mergeCell ref="J30:J31"/>
    <mergeCell ref="K30:K31"/>
    <mergeCell ref="L30:L31"/>
    <mergeCell ref="M30:M31"/>
    <mergeCell ref="X30:X31"/>
    <mergeCell ref="Y30:Y31"/>
    <mergeCell ref="R30:R31"/>
    <mergeCell ref="S30:S31"/>
    <mergeCell ref="T30:T31"/>
    <mergeCell ref="U30:U31"/>
    <mergeCell ref="AD30:AD31"/>
    <mergeCell ref="AE30:AE31"/>
    <mergeCell ref="AF30:AF31"/>
    <mergeCell ref="A42:AF42"/>
    <mergeCell ref="Z30:Z31"/>
    <mergeCell ref="AA30:AA31"/>
    <mergeCell ref="AB30:AB31"/>
    <mergeCell ref="AC30:AC31"/>
    <mergeCell ref="V30:V31"/>
    <mergeCell ref="W30:W31"/>
    <mergeCell ref="E44:E45"/>
    <mergeCell ref="F44:F45"/>
    <mergeCell ref="G44:G45"/>
    <mergeCell ref="H44:H45"/>
    <mergeCell ref="A44:A45"/>
    <mergeCell ref="B44:B45"/>
    <mergeCell ref="C44:C45"/>
    <mergeCell ref="D44:D45"/>
    <mergeCell ref="M44:M45"/>
    <mergeCell ref="N44:N45"/>
    <mergeCell ref="O44:O45"/>
    <mergeCell ref="P44:P45"/>
    <mergeCell ref="I44:I45"/>
    <mergeCell ref="J44:J45"/>
    <mergeCell ref="K44:K45"/>
    <mergeCell ref="L44:L45"/>
    <mergeCell ref="U44:U45"/>
    <mergeCell ref="V44:V45"/>
    <mergeCell ref="W44:W45"/>
    <mergeCell ref="X44:X45"/>
    <mergeCell ref="Q44:Q45"/>
    <mergeCell ref="R44:R45"/>
    <mergeCell ref="S44:S45"/>
    <mergeCell ref="T44:T45"/>
    <mergeCell ref="AC44:AC45"/>
    <mergeCell ref="AD44:AD45"/>
    <mergeCell ref="AE44:AE45"/>
    <mergeCell ref="AF44:AF45"/>
    <mergeCell ref="Y44:Y45"/>
    <mergeCell ref="Z44:Z45"/>
    <mergeCell ref="AA44:AA45"/>
    <mergeCell ref="AB44:AB45"/>
    <mergeCell ref="A51:AF51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N53:N54"/>
    <mergeCell ref="O53:O54"/>
    <mergeCell ref="P53:P54"/>
    <mergeCell ref="Q53:Q54"/>
    <mergeCell ref="J53:J54"/>
    <mergeCell ref="K53:K54"/>
    <mergeCell ref="L53:L54"/>
    <mergeCell ref="M53:M54"/>
    <mergeCell ref="V53:V54"/>
    <mergeCell ref="W53:W54"/>
    <mergeCell ref="X53:X54"/>
    <mergeCell ref="Y53:Y54"/>
    <mergeCell ref="R53:R54"/>
    <mergeCell ref="S53:S54"/>
    <mergeCell ref="T53:T54"/>
    <mergeCell ref="U53:U54"/>
    <mergeCell ref="AD53:AD54"/>
    <mergeCell ref="AE53:AE54"/>
    <mergeCell ref="AF53:AF54"/>
    <mergeCell ref="Z53:Z54"/>
    <mergeCell ref="AA53:AA54"/>
    <mergeCell ref="AB53:AB54"/>
    <mergeCell ref="AC53:AC54"/>
    <mergeCell ref="E84:E85"/>
    <mergeCell ref="F84:F85"/>
    <mergeCell ref="G84:G85"/>
    <mergeCell ref="H84:H85"/>
    <mergeCell ref="A84:A85"/>
    <mergeCell ref="B84:B85"/>
    <mergeCell ref="C84:C85"/>
    <mergeCell ref="D84:D85"/>
    <mergeCell ref="M84:M85"/>
    <mergeCell ref="N84:N85"/>
    <mergeCell ref="O84:O85"/>
    <mergeCell ref="P84:P85"/>
    <mergeCell ref="I84:I85"/>
    <mergeCell ref="J84:J85"/>
    <mergeCell ref="K84:K85"/>
    <mergeCell ref="L84:L85"/>
    <mergeCell ref="U84:U85"/>
    <mergeCell ref="V84:V85"/>
    <mergeCell ref="W84:W85"/>
    <mergeCell ref="X84:X85"/>
    <mergeCell ref="Q84:Q85"/>
    <mergeCell ref="R84:R85"/>
    <mergeCell ref="S84:S85"/>
    <mergeCell ref="T84:T85"/>
    <mergeCell ref="AE84:AE85"/>
    <mergeCell ref="AF84:AF85"/>
    <mergeCell ref="Y84:Y85"/>
    <mergeCell ref="Z84:Z85"/>
    <mergeCell ref="AA84:AA85"/>
    <mergeCell ref="AB84:AB85"/>
    <mergeCell ref="AC84:AC85"/>
    <mergeCell ref="AD84:AD8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2" r:id="rId1"/>
  <headerFooter alignWithMargins="0">
    <oddFooter xml:space="preserve">&amp;R&amp;P </oddFooter>
  </headerFooter>
  <rowBreaks count="1" manualBreakCount="1">
    <brk id="57" max="31" man="1"/>
  </rowBreaks>
  <ignoredErrors>
    <ignoredError sqref="AE33:AF33 AE34:AF35" formulaRange="1"/>
    <ignoredError sqref="O3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view="pageBreakPreview" zoomScale="60" zoomScaleNormal="75" zoomScalePageLayoutView="0" workbookViewId="0" topLeftCell="A1">
      <selection activeCell="B8" sqref="B8:B10"/>
    </sheetView>
  </sheetViews>
  <sheetFormatPr defaultColWidth="9.00390625" defaultRowHeight="12.75" outlineLevelRow="1"/>
  <cols>
    <col min="1" max="1" width="6.25390625" style="6" customWidth="1"/>
    <col min="2" max="2" width="29.125" style="187" customWidth="1"/>
    <col min="3" max="26" width="13.75390625" style="3" customWidth="1"/>
    <col min="27" max="27" width="13.75390625" style="4" customWidth="1"/>
    <col min="28" max="29" width="15.375" style="3" customWidth="1"/>
    <col min="30" max="32" width="13.75390625" style="3" customWidth="1"/>
    <col min="33" max="16384" width="9.125" style="3" customWidth="1"/>
  </cols>
  <sheetData>
    <row r="1" spans="1:32" s="1" customFormat="1" ht="20.25">
      <c r="A1" s="29" t="s">
        <v>96</v>
      </c>
      <c r="B1" s="18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7"/>
      <c r="AC1" s="7"/>
      <c r="AD1" s="7"/>
      <c r="AE1" s="7"/>
      <c r="AF1" s="9" t="s">
        <v>35</v>
      </c>
    </row>
    <row r="2" spans="1:32" s="1" customFormat="1" ht="20.25">
      <c r="A2" s="29"/>
      <c r="B2" s="18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7"/>
      <c r="AF2" s="9"/>
    </row>
    <row r="3" spans="1:32" ht="20.25">
      <c r="A3" s="63"/>
      <c r="B3" s="64"/>
      <c r="C3" s="65"/>
      <c r="D3" s="65"/>
      <c r="E3" s="65"/>
      <c r="F3" s="65"/>
      <c r="G3" s="65"/>
      <c r="H3" s="65"/>
      <c r="I3" s="65"/>
      <c r="J3" s="70"/>
      <c r="K3" s="70"/>
      <c r="L3" s="70"/>
      <c r="M3" s="71"/>
      <c r="N3" s="71"/>
      <c r="O3" s="71"/>
      <c r="P3" s="71"/>
      <c r="Q3" s="72"/>
      <c r="R3" s="72"/>
      <c r="S3" s="72"/>
      <c r="T3" s="72"/>
      <c r="U3" s="66"/>
      <c r="V3" s="66"/>
      <c r="W3" s="66"/>
      <c r="X3" s="66"/>
      <c r="Y3" s="66"/>
      <c r="Z3" s="66"/>
      <c r="AA3" s="67"/>
      <c r="AB3" s="68"/>
      <c r="AC3" s="69"/>
      <c r="AD3" s="69"/>
      <c r="AE3" s="69"/>
      <c r="AF3" s="69"/>
    </row>
    <row r="4" spans="1:32" s="101" customFormat="1" ht="30" customHeight="1" outlineLevel="1">
      <c r="A4" s="507" t="s">
        <v>101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</row>
    <row r="5" spans="1:32" s="101" customFormat="1" ht="17.25" customHeight="1" outlineLevel="1" thickBot="1">
      <c r="A5" s="166"/>
      <c r="B5" s="166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256" s="101" customFormat="1" ht="23.25" customHeight="1" outlineLevel="1">
      <c r="A6" s="508"/>
      <c r="B6" s="510" t="s">
        <v>0</v>
      </c>
      <c r="C6" s="512" t="s">
        <v>9</v>
      </c>
      <c r="D6" s="512" t="s">
        <v>10</v>
      </c>
      <c r="E6" s="512" t="s">
        <v>11</v>
      </c>
      <c r="F6" s="512" t="s">
        <v>12</v>
      </c>
      <c r="G6" s="512" t="s">
        <v>13</v>
      </c>
      <c r="H6" s="512" t="s">
        <v>14</v>
      </c>
      <c r="I6" s="514" t="s">
        <v>15</v>
      </c>
      <c r="J6" s="516" t="s">
        <v>16</v>
      </c>
      <c r="K6" s="518" t="s">
        <v>17</v>
      </c>
      <c r="L6" s="520" t="s">
        <v>18</v>
      </c>
      <c r="M6" s="522" t="s">
        <v>19</v>
      </c>
      <c r="N6" s="524" t="s">
        <v>20</v>
      </c>
      <c r="O6" s="524" t="s">
        <v>21</v>
      </c>
      <c r="P6" s="514" t="s">
        <v>22</v>
      </c>
      <c r="Q6" s="516" t="s">
        <v>23</v>
      </c>
      <c r="R6" s="518" t="s">
        <v>24</v>
      </c>
      <c r="S6" s="518" t="s">
        <v>25</v>
      </c>
      <c r="T6" s="520" t="s">
        <v>26</v>
      </c>
      <c r="U6" s="522" t="s">
        <v>27</v>
      </c>
      <c r="V6" s="512" t="s">
        <v>28</v>
      </c>
      <c r="W6" s="512" t="s">
        <v>30</v>
      </c>
      <c r="X6" s="512" t="s">
        <v>29</v>
      </c>
      <c r="Y6" s="524" t="s">
        <v>31</v>
      </c>
      <c r="Z6" s="514" t="s">
        <v>32</v>
      </c>
      <c r="AA6" s="532" t="s">
        <v>1</v>
      </c>
      <c r="AB6" s="534" t="s">
        <v>2</v>
      </c>
      <c r="AC6" s="526" t="s">
        <v>3</v>
      </c>
      <c r="AD6" s="526" t="s">
        <v>4</v>
      </c>
      <c r="AE6" s="528" t="s">
        <v>33</v>
      </c>
      <c r="AF6" s="530" t="s">
        <v>34</v>
      </c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s="101" customFormat="1" ht="37.5" customHeight="1" outlineLevel="1" thickBot="1">
      <c r="A7" s="509"/>
      <c r="B7" s="511"/>
      <c r="C7" s="513"/>
      <c r="D7" s="513"/>
      <c r="E7" s="513"/>
      <c r="F7" s="513"/>
      <c r="G7" s="513"/>
      <c r="H7" s="513"/>
      <c r="I7" s="515"/>
      <c r="J7" s="517"/>
      <c r="K7" s="519"/>
      <c r="L7" s="521"/>
      <c r="M7" s="523"/>
      <c r="N7" s="525"/>
      <c r="O7" s="525"/>
      <c r="P7" s="515"/>
      <c r="Q7" s="517"/>
      <c r="R7" s="519"/>
      <c r="S7" s="519"/>
      <c r="T7" s="521"/>
      <c r="U7" s="523"/>
      <c r="V7" s="513"/>
      <c r="W7" s="513"/>
      <c r="X7" s="513"/>
      <c r="Y7" s="525"/>
      <c r="Z7" s="515"/>
      <c r="AA7" s="533"/>
      <c r="AB7" s="535"/>
      <c r="AC7" s="527"/>
      <c r="AD7" s="527"/>
      <c r="AE7" s="529"/>
      <c r="AF7" s="531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s="381" customFormat="1" ht="40.5" customHeight="1" outlineLevel="1">
      <c r="A8" s="379" t="s">
        <v>5</v>
      </c>
      <c r="B8" s="427" t="s">
        <v>75</v>
      </c>
      <c r="C8" s="362">
        <f>C9+C10</f>
        <v>7.586</v>
      </c>
      <c r="D8" s="362">
        <f aca="true" t="shared" si="0" ref="D8:Z8">D9+D10</f>
        <v>7.382</v>
      </c>
      <c r="E8" s="362">
        <f t="shared" si="0"/>
        <v>7.302</v>
      </c>
      <c r="F8" s="362">
        <f t="shared" si="0"/>
        <v>7.262</v>
      </c>
      <c r="G8" s="362">
        <f t="shared" si="0"/>
        <v>7.276</v>
      </c>
      <c r="H8" s="362">
        <f t="shared" si="0"/>
        <v>7.626</v>
      </c>
      <c r="I8" s="363">
        <f t="shared" si="0"/>
        <v>7.935</v>
      </c>
      <c r="J8" s="364">
        <f t="shared" si="0"/>
        <v>8.204</v>
      </c>
      <c r="K8" s="365">
        <f t="shared" si="0"/>
        <v>8.486</v>
      </c>
      <c r="L8" s="366">
        <f t="shared" si="0"/>
        <v>8.743</v>
      </c>
      <c r="M8" s="367">
        <f t="shared" si="0"/>
        <v>8.782</v>
      </c>
      <c r="N8" s="362">
        <f t="shared" si="0"/>
        <v>8.857</v>
      </c>
      <c r="O8" s="362">
        <f t="shared" si="0"/>
        <v>8.755</v>
      </c>
      <c r="P8" s="363">
        <f t="shared" si="0"/>
        <v>8.741</v>
      </c>
      <c r="Q8" s="364">
        <f t="shared" si="0"/>
        <v>8.981</v>
      </c>
      <c r="R8" s="365">
        <f t="shared" si="0"/>
        <v>9.061</v>
      </c>
      <c r="S8" s="365">
        <f t="shared" si="0"/>
        <v>8.96</v>
      </c>
      <c r="T8" s="366">
        <f t="shared" si="0"/>
        <v>8.838</v>
      </c>
      <c r="U8" s="367">
        <f t="shared" si="0"/>
        <v>8.763</v>
      </c>
      <c r="V8" s="362">
        <f t="shared" si="0"/>
        <v>8.681</v>
      </c>
      <c r="W8" s="362">
        <f t="shared" si="0"/>
        <v>8.861</v>
      </c>
      <c r="X8" s="362">
        <f t="shared" si="0"/>
        <v>8.705</v>
      </c>
      <c r="Y8" s="362">
        <f t="shared" si="0"/>
        <v>8.41</v>
      </c>
      <c r="Z8" s="362">
        <f t="shared" si="0"/>
        <v>8.078</v>
      </c>
      <c r="AA8" s="368">
        <f>SUM(C8:Z8)</f>
        <v>200.275</v>
      </c>
      <c r="AB8" s="132">
        <f>AVERAGE(C8:Z8)/MAX(C8:Z8)</f>
        <v>0.921</v>
      </c>
      <c r="AC8" s="133">
        <f>AVERAGE(C8:Z8)/MAX(J8:L8)</f>
        <v>0.954</v>
      </c>
      <c r="AD8" s="133">
        <f>AVERAGE(C8:Z8)/MAX(Q8:T8)</f>
        <v>0.921</v>
      </c>
      <c r="AE8" s="133">
        <f>MAX(J8:L8)</f>
        <v>8.743</v>
      </c>
      <c r="AF8" s="134">
        <f>MAX(Q8:T8)</f>
        <v>9.061</v>
      </c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0"/>
      <c r="EO8" s="380"/>
      <c r="EP8" s="380"/>
      <c r="EQ8" s="380"/>
      <c r="ER8" s="380"/>
      <c r="ES8" s="380"/>
      <c r="ET8" s="380"/>
      <c r="EU8" s="380"/>
      <c r="EV8" s="380"/>
      <c r="EW8" s="380"/>
      <c r="EX8" s="380"/>
      <c r="EY8" s="380"/>
      <c r="EZ8" s="380"/>
      <c r="FA8" s="380"/>
      <c r="FB8" s="380"/>
      <c r="FC8" s="380"/>
      <c r="FD8" s="380"/>
      <c r="FE8" s="380"/>
      <c r="FF8" s="380"/>
      <c r="FG8" s="380"/>
      <c r="FH8" s="380"/>
      <c r="FI8" s="380"/>
      <c r="FJ8" s="380"/>
      <c r="FK8" s="380"/>
      <c r="FL8" s="380"/>
      <c r="FM8" s="380"/>
      <c r="FN8" s="380"/>
      <c r="FO8" s="380"/>
      <c r="FP8" s="380"/>
      <c r="FQ8" s="380"/>
      <c r="FR8" s="380"/>
      <c r="FS8" s="380"/>
      <c r="FT8" s="380"/>
      <c r="FU8" s="380"/>
      <c r="FV8" s="380"/>
      <c r="FW8" s="380"/>
      <c r="FX8" s="380"/>
      <c r="FY8" s="380"/>
      <c r="FZ8" s="380"/>
      <c r="GA8" s="380"/>
      <c r="GB8" s="380"/>
      <c r="GC8" s="380"/>
      <c r="GD8" s="380"/>
      <c r="GE8" s="380"/>
      <c r="GF8" s="380"/>
      <c r="GG8" s="380"/>
      <c r="GH8" s="380"/>
      <c r="GI8" s="380"/>
      <c r="GJ8" s="380"/>
      <c r="GK8" s="380"/>
      <c r="GL8" s="380"/>
      <c r="GM8" s="380"/>
      <c r="GN8" s="380"/>
      <c r="GO8" s="380"/>
      <c r="GP8" s="380"/>
      <c r="GQ8" s="380"/>
      <c r="GR8" s="380"/>
      <c r="GS8" s="380"/>
      <c r="GT8" s="380"/>
      <c r="GU8" s="380"/>
      <c r="GV8" s="380"/>
      <c r="GW8" s="380"/>
      <c r="GX8" s="380"/>
      <c r="GY8" s="380"/>
      <c r="GZ8" s="380"/>
      <c r="HA8" s="380"/>
      <c r="HB8" s="380"/>
      <c r="HC8" s="380"/>
      <c r="HD8" s="380"/>
      <c r="HE8" s="380"/>
      <c r="HF8" s="380"/>
      <c r="HG8" s="380"/>
      <c r="HH8" s="380"/>
      <c r="HI8" s="380"/>
      <c r="HJ8" s="380"/>
      <c r="HK8" s="380"/>
      <c r="HL8" s="380"/>
      <c r="HM8" s="380"/>
      <c r="HN8" s="380"/>
      <c r="HO8" s="380"/>
      <c r="HP8" s="380"/>
      <c r="HQ8" s="380"/>
      <c r="HR8" s="380"/>
      <c r="HS8" s="380"/>
      <c r="HT8" s="380"/>
      <c r="HU8" s="380"/>
      <c r="HV8" s="380"/>
      <c r="HW8" s="380"/>
      <c r="HX8" s="380"/>
      <c r="HY8" s="380"/>
      <c r="HZ8" s="380"/>
      <c r="IA8" s="380"/>
      <c r="IB8" s="380"/>
      <c r="IC8" s="380"/>
      <c r="ID8" s="380"/>
      <c r="IE8" s="380"/>
      <c r="IF8" s="380"/>
      <c r="IG8" s="380"/>
      <c r="IH8" s="380"/>
      <c r="II8" s="380"/>
      <c r="IJ8" s="380"/>
      <c r="IK8" s="380"/>
      <c r="IL8" s="380"/>
      <c r="IM8" s="380"/>
      <c r="IN8" s="380"/>
      <c r="IO8" s="380"/>
      <c r="IP8" s="380"/>
      <c r="IQ8" s="380"/>
      <c r="IR8" s="380"/>
      <c r="IS8" s="380"/>
      <c r="IT8" s="380"/>
      <c r="IU8" s="380"/>
      <c r="IV8" s="380"/>
    </row>
    <row r="9" spans="1:32" s="102" customFormat="1" ht="32.25" customHeight="1" outlineLevel="1">
      <c r="A9" s="143"/>
      <c r="B9" s="428" t="s">
        <v>37</v>
      </c>
      <c r="C9" s="264">
        <v>3.626</v>
      </c>
      <c r="D9" s="264">
        <v>3.554</v>
      </c>
      <c r="E9" s="264">
        <v>3.514</v>
      </c>
      <c r="F9" s="264">
        <v>3.5</v>
      </c>
      <c r="G9" s="264">
        <v>3.514</v>
      </c>
      <c r="H9" s="264">
        <v>3.64</v>
      </c>
      <c r="I9" s="264">
        <v>3.777</v>
      </c>
      <c r="J9" s="314">
        <v>3.914</v>
      </c>
      <c r="K9" s="315">
        <v>4.13</v>
      </c>
      <c r="L9" s="316">
        <v>4.321</v>
      </c>
      <c r="M9" s="265">
        <v>4.281</v>
      </c>
      <c r="N9" s="265">
        <v>4.303</v>
      </c>
      <c r="O9" s="265">
        <v>4.241</v>
      </c>
      <c r="P9" s="265">
        <v>4.227</v>
      </c>
      <c r="Q9" s="320">
        <v>4.295</v>
      </c>
      <c r="R9" s="315">
        <v>4.335</v>
      </c>
      <c r="S9" s="315">
        <v>4.274</v>
      </c>
      <c r="T9" s="316">
        <v>4.231</v>
      </c>
      <c r="U9" s="266">
        <v>4.13</v>
      </c>
      <c r="V9" s="266">
        <v>4.061</v>
      </c>
      <c r="W9" s="266">
        <v>4.083</v>
      </c>
      <c r="X9" s="266">
        <v>3.993</v>
      </c>
      <c r="Y9" s="266">
        <v>3.856</v>
      </c>
      <c r="Z9" s="266">
        <v>3.748</v>
      </c>
      <c r="AA9" s="88">
        <f>SUM(C9:Z9)</f>
        <v>95.548</v>
      </c>
      <c r="AB9" s="105">
        <f>AVERAGE(C9:Z9)/MAX(C9:Z9)</f>
        <v>0.918</v>
      </c>
      <c r="AC9" s="37">
        <f>AVERAGE(C9:Z9)/MAX(J9:L9)</f>
        <v>0.921</v>
      </c>
      <c r="AD9" s="37">
        <f>AVERAGE(C9:Z9)/MAX(Q9:T9)</f>
        <v>0.918</v>
      </c>
      <c r="AE9" s="37">
        <f>MAX(J9:L9)</f>
        <v>4.321</v>
      </c>
      <c r="AF9" s="40">
        <f>MAX(Q9:T9)</f>
        <v>4.335</v>
      </c>
    </row>
    <row r="10" spans="1:32" s="102" customFormat="1" ht="30.75" customHeight="1" outlineLevel="1" thickBot="1">
      <c r="A10" s="144"/>
      <c r="B10" s="429" t="s">
        <v>38</v>
      </c>
      <c r="C10" s="260">
        <v>3.96</v>
      </c>
      <c r="D10" s="260">
        <v>3.828</v>
      </c>
      <c r="E10" s="260">
        <v>3.788</v>
      </c>
      <c r="F10" s="260">
        <v>3.762</v>
      </c>
      <c r="G10" s="260">
        <v>3.762</v>
      </c>
      <c r="H10" s="260">
        <v>3.986</v>
      </c>
      <c r="I10" s="267">
        <v>4.158</v>
      </c>
      <c r="J10" s="317">
        <v>4.29</v>
      </c>
      <c r="K10" s="318">
        <v>4.356</v>
      </c>
      <c r="L10" s="319">
        <v>4.422</v>
      </c>
      <c r="M10" s="268">
        <v>4.501</v>
      </c>
      <c r="N10" s="263">
        <v>4.554</v>
      </c>
      <c r="O10" s="263">
        <v>4.514</v>
      </c>
      <c r="P10" s="261">
        <v>4.514</v>
      </c>
      <c r="Q10" s="317">
        <v>4.686</v>
      </c>
      <c r="R10" s="318">
        <v>4.726</v>
      </c>
      <c r="S10" s="321">
        <v>4.686</v>
      </c>
      <c r="T10" s="319">
        <v>4.607</v>
      </c>
      <c r="U10" s="268">
        <v>4.633</v>
      </c>
      <c r="V10" s="263">
        <v>4.62</v>
      </c>
      <c r="W10" s="263">
        <v>4.778</v>
      </c>
      <c r="X10" s="263">
        <v>4.712</v>
      </c>
      <c r="Y10" s="263">
        <v>4.554</v>
      </c>
      <c r="Z10" s="263">
        <v>4.33</v>
      </c>
      <c r="AA10" s="89">
        <f>SUM(C10:Z10)</f>
        <v>104.727</v>
      </c>
      <c r="AB10" s="135">
        <f>AVERAGE(C10:Z10)/MAX(C10:Z10)</f>
        <v>0.913</v>
      </c>
      <c r="AC10" s="80">
        <f>AVERAGE(C10:Z10)/MAX(J10:L10)</f>
        <v>0.987</v>
      </c>
      <c r="AD10" s="80">
        <f>AVERAGE(C10:Z10)/MAX(Q10:T10)</f>
        <v>0.923</v>
      </c>
      <c r="AE10" s="80">
        <f>MAX(J10:L10)</f>
        <v>4.422</v>
      </c>
      <c r="AF10" s="81">
        <f>MAX(Q10:T10)</f>
        <v>4.726</v>
      </c>
    </row>
    <row r="11" ht="17.25" customHeight="1"/>
    <row r="12" spans="1:32" s="52" customFormat="1" ht="23.25">
      <c r="A12" s="122"/>
      <c r="B12" s="190"/>
      <c r="C12" s="123"/>
      <c r="D12" s="123"/>
      <c r="E12" s="123"/>
      <c r="F12" s="123"/>
      <c r="G12" s="123"/>
      <c r="H12" s="123"/>
      <c r="I12" s="123"/>
      <c r="AA12" s="123"/>
      <c r="AB12" s="124"/>
      <c r="AC12" s="125"/>
      <c r="AD12" s="125"/>
      <c r="AE12" s="125"/>
      <c r="AF12" s="125"/>
    </row>
    <row r="13" spans="1:27" s="52" customFormat="1" ht="23.25">
      <c r="A13" s="103"/>
      <c r="B13" s="188"/>
      <c r="AA13" s="106"/>
    </row>
    <row r="14" spans="1:27" s="52" customFormat="1" ht="23.25">
      <c r="A14" s="103"/>
      <c r="B14" s="188"/>
      <c r="G14" s="426" t="s">
        <v>107</v>
      </c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AA14" s="106"/>
    </row>
    <row r="15" spans="1:32" ht="23.25">
      <c r="A15" s="103"/>
      <c r="B15" s="188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106"/>
      <c r="AB15" s="52"/>
      <c r="AC15" s="52"/>
      <c r="AD15" s="52"/>
      <c r="AE15" s="52"/>
      <c r="AF15" s="52"/>
    </row>
    <row r="16" spans="1:32" ht="23.25">
      <c r="A16" s="103"/>
      <c r="B16" s="19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106"/>
      <c r="AB16" s="52"/>
      <c r="AC16" s="52"/>
      <c r="AD16" s="52"/>
      <c r="AE16" s="52"/>
      <c r="AF16" s="52"/>
    </row>
    <row r="17" spans="1:32" ht="23.25">
      <c r="A17" s="103"/>
      <c r="B17" s="19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106"/>
      <c r="AB17" s="52"/>
      <c r="AC17" s="52"/>
      <c r="AD17" s="52"/>
      <c r="AE17" s="52"/>
      <c r="AF17" s="52"/>
    </row>
    <row r="18" spans="1:32" ht="23.25">
      <c r="A18" s="103"/>
      <c r="B18" s="18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106"/>
      <c r="AB18" s="52"/>
      <c r="AC18" s="52"/>
      <c r="AD18" s="52"/>
      <c r="AE18" s="52"/>
      <c r="AF18" s="52"/>
    </row>
    <row r="19" spans="1:32" ht="23.25">
      <c r="A19" s="103"/>
      <c r="B19" s="188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106"/>
      <c r="AB19" s="52"/>
      <c r="AC19" s="52"/>
      <c r="AD19" s="52"/>
      <c r="AE19" s="52"/>
      <c r="AF19" s="52"/>
    </row>
    <row r="20" spans="1:32" ht="23.25">
      <c r="A20" s="103"/>
      <c r="B20" s="188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106"/>
      <c r="AB20" s="52"/>
      <c r="AC20" s="52"/>
      <c r="AD20" s="52"/>
      <c r="AE20" s="52"/>
      <c r="AF20" s="52"/>
    </row>
    <row r="25" spans="3:27" ht="18"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</row>
  </sheetData>
  <sheetProtection/>
  <mergeCells count="33">
    <mergeCell ref="AE6:AE7"/>
    <mergeCell ref="AF6:AF7"/>
    <mergeCell ref="Y6:Y7"/>
    <mergeCell ref="Z6:Z7"/>
    <mergeCell ref="AA6:AA7"/>
    <mergeCell ref="AB6:AB7"/>
    <mergeCell ref="AC6:AC7"/>
    <mergeCell ref="AD6:AD7"/>
    <mergeCell ref="V6:V7"/>
    <mergeCell ref="W6:W7"/>
    <mergeCell ref="X6:X7"/>
    <mergeCell ref="M6:M7"/>
    <mergeCell ref="N6:N7"/>
    <mergeCell ref="O6:O7"/>
    <mergeCell ref="P6:P7"/>
    <mergeCell ref="Q6:Q7"/>
    <mergeCell ref="S6:S7"/>
    <mergeCell ref="I6:I7"/>
    <mergeCell ref="J6:J7"/>
    <mergeCell ref="K6:K7"/>
    <mergeCell ref="L6:L7"/>
    <mergeCell ref="T6:T7"/>
    <mergeCell ref="U6:U7"/>
    <mergeCell ref="A4:AF4"/>
    <mergeCell ref="A6:A7"/>
    <mergeCell ref="B6:B7"/>
    <mergeCell ref="C6:C7"/>
    <mergeCell ref="D6:D7"/>
    <mergeCell ref="E6:E7"/>
    <mergeCell ref="F6:F7"/>
    <mergeCell ref="R6:R7"/>
    <mergeCell ref="G6:G7"/>
    <mergeCell ref="H6:H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2" r:id="rId1"/>
  <headerFooter alignWithMargins="0">
    <oddFooter xml:space="preserve">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Ульянова</dc:creator>
  <cp:keywords/>
  <dc:description/>
  <cp:lastModifiedBy>Boris</cp:lastModifiedBy>
  <cp:lastPrinted>2015-06-29T11:20:24Z</cp:lastPrinted>
  <dcterms:created xsi:type="dcterms:W3CDTF">2003-05-22T07:11:21Z</dcterms:created>
  <dcterms:modified xsi:type="dcterms:W3CDTF">2016-12-29T05:50:46Z</dcterms:modified>
  <cp:category/>
  <cp:version/>
  <cp:contentType/>
  <cp:contentStatus/>
</cp:coreProperties>
</file>